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zama/GWEOA/Financials/"/>
    </mc:Choice>
  </mc:AlternateContent>
  <xr:revisionPtr revIDLastSave="0" documentId="13_ncr:1_{D5C70802-9164-DB4E-BD22-4C3C0B79E3CC}" xr6:coauthVersionLast="47" xr6:coauthVersionMax="47" xr10:uidLastSave="{00000000-0000-0000-0000-000000000000}"/>
  <bookViews>
    <workbookView xWindow="-29940" yWindow="2820" windowWidth="28240" windowHeight="20720" tabRatio="500" xr2:uid="{00000000-000D-0000-FFFF-FFFF00000000}"/>
  </bookViews>
  <sheets>
    <sheet name="Sheet1" sheetId="1" r:id="rId1"/>
  </sheets>
  <definedNames>
    <definedName name="_xlnm.Print_Area" localSheetId="0">Sheet1!$A$2:$I$52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Q36" i="1"/>
  <c r="F6" i="1"/>
  <c r="E6" i="1"/>
  <c r="F10" i="1"/>
  <c r="E11" i="1"/>
  <c r="D11" i="1" l="1"/>
  <c r="D10" i="1"/>
  <c r="D8" i="1"/>
  <c r="I9" i="1"/>
  <c r="G23" i="1"/>
  <c r="H14" i="1"/>
  <c r="H13" i="1"/>
  <c r="G9" i="1"/>
  <c r="I38" i="1"/>
  <c r="I39" i="1"/>
  <c r="F17" i="1" l="1"/>
  <c r="F29" i="1"/>
  <c r="F35" i="1"/>
  <c r="G11" i="1"/>
  <c r="I33" i="1" l="1"/>
  <c r="F8" i="1" l="1"/>
  <c r="E8" i="1"/>
  <c r="I32" i="1"/>
  <c r="H17" i="1"/>
  <c r="E17" i="1" l="1"/>
  <c r="E18" i="1" s="1"/>
  <c r="F18" i="1" l="1"/>
  <c r="F43" i="1"/>
  <c r="F45" i="1" s="1"/>
  <c r="D43" i="1"/>
  <c r="D35" i="1"/>
  <c r="D29" i="1"/>
  <c r="D45" i="1" l="1"/>
  <c r="F47" i="1"/>
  <c r="F49" i="1" s="1"/>
  <c r="I14" i="1"/>
  <c r="I13" i="1"/>
  <c r="G43" i="1"/>
  <c r="G41" i="1"/>
  <c r="G39" i="1"/>
  <c r="G38" i="1"/>
  <c r="G37" i="1"/>
  <c r="G35" i="1"/>
  <c r="G33" i="1"/>
  <c r="G32" i="1"/>
  <c r="G26" i="1"/>
  <c r="G25" i="1"/>
  <c r="G24" i="1"/>
  <c r="G22" i="1"/>
  <c r="G27" i="1"/>
  <c r="E35" i="1"/>
  <c r="G29" i="1"/>
  <c r="H29" i="1"/>
  <c r="I29" i="1" s="1"/>
  <c r="H35" i="1"/>
  <c r="I35" i="1" s="1"/>
  <c r="H43" i="1"/>
  <c r="I43" i="1" s="1"/>
  <c r="E29" i="1"/>
  <c r="E43" i="1"/>
  <c r="H6" i="1" l="1"/>
  <c r="H8" i="1" s="1"/>
  <c r="I45" i="1"/>
  <c r="H45" i="1"/>
  <c r="E45" i="1"/>
  <c r="E47" i="1" s="1"/>
  <c r="G10" i="1"/>
  <c r="D17" i="1"/>
  <c r="G17" i="1" s="1"/>
  <c r="D18" i="1" l="1"/>
  <c r="I17" i="1"/>
  <c r="E49" i="1"/>
  <c r="G45" i="1"/>
  <c r="D47" i="1" l="1"/>
  <c r="D49" i="1" s="1"/>
  <c r="G18" i="1"/>
  <c r="H18" i="1"/>
  <c r="H47" i="1" l="1"/>
  <c r="H49" i="1" l="1"/>
</calcChain>
</file>

<file path=xl/sharedStrings.xml><?xml version="1.0" encoding="utf-8"?>
<sst xmlns="http://schemas.openxmlformats.org/spreadsheetml/2006/main" count="56" uniqueCount="56">
  <si>
    <t>Category</t>
  </si>
  <si>
    <t>Total Income</t>
  </si>
  <si>
    <t>- Insurance</t>
  </si>
  <si>
    <t>Total Office Expense</t>
  </si>
  <si>
    <t>Maintenance &amp; Repair</t>
  </si>
  <si>
    <t>- Misc</t>
  </si>
  <si>
    <t>Total Maintenance &amp; Repair</t>
  </si>
  <si>
    <t>- State Registration</t>
  </si>
  <si>
    <t>- Twin Lakes</t>
  </si>
  <si>
    <t>- Web Site</t>
  </si>
  <si>
    <t>Total Operating Fees</t>
  </si>
  <si>
    <t>- Legal</t>
  </si>
  <si>
    <t>Interest (CO Community Banks)</t>
  </si>
  <si>
    <t>- Bank (Checks, Safe Deposit Box)</t>
  </si>
  <si>
    <t>Anticipated collection of late dues and fees</t>
  </si>
  <si>
    <t>/</t>
  </si>
  <si>
    <t/>
  </si>
  <si>
    <t>n                       B</t>
  </si>
  <si>
    <t xml:space="preserve">-Signage </t>
  </si>
  <si>
    <t>- Meetings &amp; Events (Zoom)</t>
  </si>
  <si>
    <t>TOTAL OPERATING EXPENSES</t>
  </si>
  <si>
    <t>INCOME</t>
  </si>
  <si>
    <t>EXPENSES</t>
  </si>
  <si>
    <t>Office Expense</t>
  </si>
  <si>
    <t>Fees</t>
  </si>
  <si>
    <t>OPERATING FUNDS AVAILABLE</t>
  </si>
  <si>
    <t>Projected YE Variance to Budget</t>
  </si>
  <si>
    <t>- BLM Lease</t>
  </si>
  <si>
    <t>Checking Account Balance</t>
  </si>
  <si>
    <t>- Post Office Box)</t>
  </si>
  <si>
    <t>- Supplies,Stamps,Copying, Mailing</t>
  </si>
  <si>
    <t>INCOME 2026</t>
  </si>
  <si>
    <t xml:space="preserve">*Tract B Fee Agmt (2026) 20 bedrooms @ $16.00/Bdrm </t>
  </si>
  <si>
    <t>Owners’ Assessment (2026) 32 lots @ $96.00/lot</t>
  </si>
  <si>
    <t>*Tract B fee is 1/6 of lot assessment multiplied by number of condominium bedrooms. ***The 2026 budget  retains previously allocated $2000 as a contingency reserve for unplanned items including any insurance deductibles</t>
  </si>
  <si>
    <t>Checking Account Balances (including Contingency Reserve)</t>
  </si>
  <si>
    <t>Held Contingency Reserve</t>
  </si>
  <si>
    <t>Operating Funds (w/o Contingency Reserve)</t>
  </si>
  <si>
    <t>YE 2025 Operating Funds Balance (w/o Contingency Reserve)</t>
  </si>
  <si>
    <t>Held Contingency Reserve ***</t>
  </si>
  <si>
    <t>Notes:</t>
  </si>
  <si>
    <t>2027 Budget</t>
  </si>
  <si>
    <r>
      <t>Increase /</t>
    </r>
    <r>
      <rPr>
        <b/>
        <sz val="10"/>
        <color rgb="FFFF0000"/>
        <rFont val="Arial"/>
        <family val="2"/>
      </rPr>
      <t xml:space="preserve"> Decrease</t>
    </r>
    <r>
      <rPr>
        <b/>
        <sz val="10"/>
        <rFont val="Arial"/>
        <family val="2"/>
      </rPr>
      <t xml:space="preserve"> from 2026 Budget</t>
    </r>
  </si>
  <si>
    <t>2026 Approved Budget</t>
  </si>
  <si>
    <t>2026 Income &amp; Expenditures to date</t>
  </si>
  <si>
    <t>Actual Income &amp; Expenditures  Projected YE 2026</t>
  </si>
  <si>
    <t>2026 RESULTS TO DATE</t>
  </si>
  <si>
    <t>Update: 02/15/2026</t>
  </si>
  <si>
    <t xml:space="preserve">GWEOA 2026 Budget             (Ratified: 10/18/2025)                                       </t>
  </si>
  <si>
    <t>Owners’ Assessment (2025) 32 lots @ $96/lot #</t>
  </si>
  <si>
    <t xml:space="preserve">*Tract B Fee Agmt (2025) 20 bedrooms @ $16.00/Bdrm; </t>
  </si>
  <si>
    <t>$192 dues for 2026 paid in FY2025</t>
  </si>
  <si>
    <t>2027  STRAW DIRECTORS' BUDGET (Approved xx/xx/26; Ratified xx/xx2026)</t>
  </si>
  <si>
    <t>BB is $5901.50</t>
  </si>
  <si>
    <t>Reconciles with budget</t>
  </si>
  <si>
    <t>4 unpaid assessments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</si>
</sst>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%"/>
    <numFmt numFmtId="165" formatCode="&quot;$&quot;#,##0.00"/>
  </numFmts>
  <fonts count="21" x14ac:knownFonts="1">
    <font>
      <sz val="12"/>
      <color theme="1"/>
      <name val="Calibri"/>
      <family val="2"/>
      <scheme val="minor"/>
    </font>
    <font>
      <sz val="10"/>
      <color rgb="FF453CCC"/>
      <name val="Arial"/>
      <family val="2"/>
    </font>
    <font>
      <sz val="10"/>
      <color theme="1"/>
      <name val="Arial"/>
      <family val="2"/>
    </font>
    <font>
      <b/>
      <sz val="10"/>
      <color rgb="FF453CCC"/>
      <name val="Arial"/>
      <family val="2"/>
    </font>
    <font>
      <b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3844CA"/>
      <name val="Arial"/>
      <family val="2"/>
    </font>
    <font>
      <b/>
      <sz val="10"/>
      <color rgb="FF3844CA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20"/>
      <color rgb="FF453CCC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theme="1"/>
      <name val="Calibri"/>
      <family val="2"/>
      <scheme val="minor"/>
    </font>
    <font>
      <u/>
      <sz val="10"/>
      <color rgb="FF453CCC"/>
      <name val="Arial"/>
      <family val="2"/>
    </font>
    <font>
      <b/>
      <u/>
      <sz val="10"/>
      <color rgb="FF453CC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C1C1C1"/>
      </bottom>
      <diagonal/>
    </border>
    <border>
      <left/>
      <right style="medium">
        <color rgb="FFC1C1C1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C1C1C1"/>
      </bottom>
      <diagonal/>
    </border>
    <border>
      <left style="medium">
        <color auto="1"/>
      </left>
      <right style="medium">
        <color rgb="FF000000"/>
      </right>
      <top/>
      <bottom style="medium">
        <color rgb="FFC1C1C1"/>
      </bottom>
      <diagonal/>
    </border>
    <border>
      <left/>
      <right style="medium">
        <color auto="1"/>
      </right>
      <top/>
      <bottom style="medium">
        <color rgb="FFC1C1C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C1C1C1"/>
      </top>
      <bottom style="medium">
        <color rgb="FFC1C1C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C1C1C1"/>
      </bottom>
      <diagonal/>
    </border>
    <border>
      <left style="medium">
        <color auto="1"/>
      </left>
      <right style="medium">
        <color auto="1"/>
      </right>
      <top/>
      <bottom style="medium">
        <color rgb="FFC1C1C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rgb="FFC1C1C1"/>
      </top>
      <bottom style="medium">
        <color rgb="FFC1C1C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rgb="FFC1C1C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C1C1C1"/>
      </bottom>
      <diagonal/>
    </border>
    <border>
      <left/>
      <right/>
      <top style="medium">
        <color indexed="64"/>
      </top>
      <bottom style="medium">
        <color rgb="FFC1C1C1"/>
      </bottom>
      <diagonal/>
    </border>
    <border>
      <left style="medium">
        <color indexed="64"/>
      </left>
      <right/>
      <top style="medium">
        <color rgb="FFC1C1C1"/>
      </top>
      <bottom style="medium">
        <color rgb="FFC1C1C1"/>
      </bottom>
      <diagonal/>
    </border>
    <border>
      <left style="medium">
        <color indexed="64"/>
      </left>
      <right/>
      <top style="medium">
        <color rgb="FFC1C1C1"/>
      </top>
      <bottom style="medium">
        <color indexed="64"/>
      </bottom>
      <diagonal/>
    </border>
    <border>
      <left/>
      <right/>
      <top style="medium">
        <color rgb="FFC1C1C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C1C1C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C1C1C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rgb="FF000000"/>
      </right>
      <top style="medium">
        <color indexed="64"/>
      </top>
      <bottom style="medium">
        <color rgb="FFC1C1C1"/>
      </bottom>
      <diagonal/>
    </border>
    <border>
      <left style="medium">
        <color auto="1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C1C1C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08">
    <xf numFmtId="0" fontId="0" fillId="0" borderId="0" xfId="0"/>
    <xf numFmtId="8" fontId="1" fillId="0" borderId="7" xfId="0" applyNumberFormat="1" applyFont="1" applyBorder="1" applyAlignment="1">
      <alignment vertical="center" wrapText="1"/>
    </xf>
    <xf numFmtId="8" fontId="3" fillId="2" borderId="8" xfId="0" applyNumberFormat="1" applyFont="1" applyFill="1" applyBorder="1" applyAlignment="1">
      <alignment vertical="center" wrapText="1"/>
    </xf>
    <xf numFmtId="8" fontId="1" fillId="2" borderId="9" xfId="0" applyNumberFormat="1" applyFont="1" applyFill="1" applyBorder="1" applyAlignment="1">
      <alignment vertical="center" wrapText="1"/>
    </xf>
    <xf numFmtId="8" fontId="2" fillId="0" borderId="3" xfId="0" applyNumberFormat="1" applyFont="1" applyBorder="1" applyAlignment="1">
      <alignment vertical="center" wrapText="1"/>
    </xf>
    <xf numFmtId="8" fontId="2" fillId="0" borderId="4" xfId="0" applyNumberFormat="1" applyFont="1" applyBorder="1" applyAlignment="1">
      <alignment vertical="center" wrapText="1"/>
    </xf>
    <xf numFmtId="8" fontId="2" fillId="2" borderId="9" xfId="0" applyNumberFormat="1" applyFont="1" applyFill="1" applyBorder="1" applyAlignment="1">
      <alignment horizontal="right" vertical="center" wrapText="1"/>
    </xf>
    <xf numFmtId="8" fontId="2" fillId="0" borderId="5" xfId="0" applyNumberFormat="1" applyFont="1" applyBorder="1" applyAlignment="1">
      <alignment vertical="center" wrapText="1"/>
    </xf>
    <xf numFmtId="8" fontId="4" fillId="0" borderId="8" xfId="0" applyNumberFormat="1" applyFont="1" applyBorder="1" applyAlignment="1">
      <alignment vertical="center" wrapText="1"/>
    </xf>
    <xf numFmtId="8" fontId="3" fillId="2" borderId="13" xfId="0" applyNumberFormat="1" applyFont="1" applyFill="1" applyBorder="1" applyAlignment="1">
      <alignment horizontal="right" vertical="center" wrapText="1"/>
    </xf>
    <xf numFmtId="8" fontId="3" fillId="2" borderId="14" xfId="0" applyNumberFormat="1" applyFont="1" applyFill="1" applyBorder="1" applyAlignment="1">
      <alignment horizontal="right" vertical="center" wrapText="1"/>
    </xf>
    <xf numFmtId="8" fontId="2" fillId="0" borderId="23" xfId="0" applyNumberFormat="1" applyFont="1" applyBorder="1" applyAlignment="1">
      <alignment vertical="center" wrapText="1"/>
    </xf>
    <xf numFmtId="8" fontId="1" fillId="0" borderId="4" xfId="0" applyNumberFormat="1" applyFont="1" applyBorder="1" applyAlignment="1">
      <alignment vertical="center" wrapText="1"/>
    </xf>
    <xf numFmtId="0" fontId="0" fillId="0" borderId="0" xfId="0" quotePrefix="1"/>
    <xf numFmtId="8" fontId="11" fillId="2" borderId="8" xfId="0" applyNumberFormat="1" applyFont="1" applyFill="1" applyBorder="1" applyAlignment="1">
      <alignment vertical="center" wrapText="1"/>
    </xf>
    <xf numFmtId="8" fontId="10" fillId="2" borderId="9" xfId="0" applyNumberFormat="1" applyFont="1" applyFill="1" applyBorder="1" applyAlignment="1">
      <alignment vertical="center" wrapText="1"/>
    </xf>
    <xf numFmtId="8" fontId="3" fillId="2" borderId="18" xfId="0" applyNumberFormat="1" applyFont="1" applyFill="1" applyBorder="1" applyAlignment="1">
      <alignment vertical="center" wrapText="1"/>
    </xf>
    <xf numFmtId="8" fontId="11" fillId="0" borderId="24" xfId="0" applyNumberFormat="1" applyFont="1" applyBorder="1" applyAlignment="1">
      <alignment vertical="center" wrapText="1"/>
    </xf>
    <xf numFmtId="8" fontId="10" fillId="0" borderId="18" xfId="0" applyNumberFormat="1" applyFont="1" applyBorder="1" applyAlignment="1">
      <alignment vertical="center" wrapText="1"/>
    </xf>
    <xf numFmtId="8" fontId="1" fillId="0" borderId="13" xfId="0" applyNumberFormat="1" applyFont="1" applyBorder="1" applyAlignment="1">
      <alignment vertical="center" wrapText="1"/>
    </xf>
    <xf numFmtId="8" fontId="2" fillId="0" borderId="12" xfId="0" applyNumberFormat="1" applyFont="1" applyBorder="1" applyAlignment="1">
      <alignment vertical="center" wrapText="1"/>
    </xf>
    <xf numFmtId="8" fontId="1" fillId="0" borderId="14" xfId="0" applyNumberFormat="1" applyFont="1" applyBorder="1" applyAlignment="1">
      <alignment vertical="center" wrapText="1"/>
    </xf>
    <xf numFmtId="8" fontId="3" fillId="0" borderId="14" xfId="0" applyNumberFormat="1" applyFont="1" applyBorder="1" applyAlignment="1">
      <alignment horizontal="right" vertical="center" wrapText="1"/>
    </xf>
    <xf numFmtId="8" fontId="7" fillId="2" borderId="9" xfId="0" applyNumberFormat="1" applyFont="1" applyFill="1" applyBorder="1" applyAlignment="1">
      <alignment vertical="center" wrapText="1"/>
    </xf>
    <xf numFmtId="8" fontId="0" fillId="0" borderId="0" xfId="0" applyNumberFormat="1"/>
    <xf numFmtId="8" fontId="1" fillId="0" borderId="32" xfId="0" applyNumberFormat="1" applyFont="1" applyBorder="1" applyAlignment="1">
      <alignment horizontal="right" vertical="center" wrapText="1"/>
    </xf>
    <xf numFmtId="8" fontId="3" fillId="2" borderId="12" xfId="0" applyNumberFormat="1" applyFont="1" applyFill="1" applyBorder="1" applyAlignment="1">
      <alignment vertical="center" wrapText="1"/>
    </xf>
    <xf numFmtId="8" fontId="7" fillId="2" borderId="25" xfId="0" applyNumberFormat="1" applyFont="1" applyFill="1" applyBorder="1" applyAlignment="1">
      <alignment vertical="center" wrapText="1"/>
    </xf>
    <xf numFmtId="8" fontId="1" fillId="2" borderId="10" xfId="0" applyNumberFormat="1" applyFont="1" applyFill="1" applyBorder="1" applyAlignment="1">
      <alignment vertical="center" wrapText="1"/>
    </xf>
    <xf numFmtId="8" fontId="4" fillId="0" borderId="35" xfId="0" applyNumberFormat="1" applyFont="1" applyBorder="1" applyAlignment="1">
      <alignment vertical="center" wrapText="1"/>
    </xf>
    <xf numFmtId="8" fontId="4" fillId="2" borderId="36" xfId="0" applyNumberFormat="1" applyFont="1" applyFill="1" applyBorder="1" applyAlignment="1">
      <alignment vertical="center" wrapText="1"/>
    </xf>
    <xf numFmtId="8" fontId="1" fillId="0" borderId="12" xfId="0" applyNumberFormat="1" applyFont="1" applyBorder="1" applyAlignment="1">
      <alignment vertical="center" wrapText="1"/>
    </xf>
    <xf numFmtId="8" fontId="4" fillId="2" borderId="25" xfId="0" applyNumberFormat="1" applyFont="1" applyFill="1" applyBorder="1" applyAlignment="1">
      <alignment vertical="center" wrapText="1"/>
    </xf>
    <xf numFmtId="8" fontId="3" fillId="2" borderId="37" xfId="0" applyNumberFormat="1" applyFont="1" applyFill="1" applyBorder="1" applyAlignment="1">
      <alignment horizontal="right" vertical="center" wrapText="1"/>
    </xf>
    <xf numFmtId="8" fontId="4" fillId="0" borderId="9" xfId="0" applyNumberFormat="1" applyFont="1" applyBorder="1" applyAlignment="1">
      <alignment vertical="center" wrapText="1"/>
    </xf>
    <xf numFmtId="8" fontId="3" fillId="0" borderId="8" xfId="0" applyNumberFormat="1" applyFont="1" applyBorder="1" applyAlignment="1">
      <alignment vertical="center" wrapText="1"/>
    </xf>
    <xf numFmtId="8" fontId="2" fillId="0" borderId="9" xfId="0" applyNumberFormat="1" applyFont="1" applyBorder="1" applyAlignment="1">
      <alignment horizontal="right" vertical="center" wrapText="1"/>
    </xf>
    <xf numFmtId="8" fontId="4" fillId="0" borderId="24" xfId="0" applyNumberFormat="1" applyFont="1" applyBorder="1" applyAlignment="1">
      <alignment vertical="center" wrapText="1"/>
    </xf>
    <xf numFmtId="8" fontId="4" fillId="0" borderId="18" xfId="0" applyNumberFormat="1" applyFont="1" applyBorder="1" applyAlignment="1">
      <alignment vertical="center" wrapText="1"/>
    </xf>
    <xf numFmtId="8" fontId="4" fillId="0" borderId="17" xfId="0" applyNumberFormat="1" applyFont="1" applyBorder="1" applyAlignment="1">
      <alignment vertical="center" wrapText="1"/>
    </xf>
    <xf numFmtId="8" fontId="2" fillId="0" borderId="38" xfId="0" applyNumberFormat="1" applyFont="1" applyBorder="1" applyAlignment="1">
      <alignment vertical="center" wrapText="1"/>
    </xf>
    <xf numFmtId="8" fontId="1" fillId="0" borderId="39" xfId="0" applyNumberFormat="1" applyFont="1" applyBorder="1" applyAlignment="1">
      <alignment horizontal="right" vertical="center" wrapText="1"/>
    </xf>
    <xf numFmtId="44" fontId="0" fillId="0" borderId="0" xfId="127" applyFont="1"/>
    <xf numFmtId="44" fontId="0" fillId="0" borderId="0" xfId="0" applyNumberFormat="1"/>
    <xf numFmtId="8" fontId="1" fillId="0" borderId="14" xfId="0" applyNumberFormat="1" applyFont="1" applyBorder="1" applyAlignment="1">
      <alignment horizontal="right" vertical="center" wrapText="1"/>
    </xf>
    <xf numFmtId="8" fontId="2" fillId="0" borderId="24" xfId="0" applyNumberFormat="1" applyFont="1" applyBorder="1" applyAlignment="1">
      <alignment vertical="center" wrapText="1"/>
    </xf>
    <xf numFmtId="8" fontId="2" fillId="0" borderId="36" xfId="0" applyNumberFormat="1" applyFont="1" applyBorder="1" applyAlignment="1">
      <alignment vertical="center" wrapText="1"/>
    </xf>
    <xf numFmtId="8" fontId="1" fillId="0" borderId="8" xfId="0" applyNumberFormat="1" applyFont="1" applyBorder="1" applyAlignment="1">
      <alignment vertical="center" wrapText="1"/>
    </xf>
    <xf numFmtId="8" fontId="2" fillId="0" borderId="8" xfId="0" applyNumberFormat="1" applyFont="1" applyBorder="1" applyAlignment="1">
      <alignment vertical="center" wrapText="1"/>
    </xf>
    <xf numFmtId="8" fontId="2" fillId="0" borderId="35" xfId="0" applyNumberFormat="1" applyFont="1" applyBorder="1" applyAlignment="1">
      <alignment vertical="center" wrapText="1"/>
    </xf>
    <xf numFmtId="8" fontId="10" fillId="0" borderId="24" xfId="0" applyNumberFormat="1" applyFont="1" applyBorder="1" applyAlignment="1">
      <alignment vertical="center" wrapText="1"/>
    </xf>
    <xf numFmtId="8" fontId="2" fillId="0" borderId="16" xfId="0" applyNumberFormat="1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8" fontId="17" fillId="0" borderId="13" xfId="0" applyNumberFormat="1" applyFont="1" applyBorder="1" applyAlignment="1">
      <alignment vertical="center" wrapText="1"/>
    </xf>
    <xf numFmtId="0" fontId="16" fillId="0" borderId="0" xfId="0" applyFont="1"/>
    <xf numFmtId="8" fontId="1" fillId="0" borderId="0" xfId="0" applyNumberFormat="1" applyFont="1" applyAlignment="1">
      <alignment vertical="center" wrapText="1"/>
    </xf>
    <xf numFmtId="8" fontId="1" fillId="0" borderId="18" xfId="0" applyNumberFormat="1" applyFont="1" applyBorder="1" applyAlignment="1">
      <alignment vertical="center" wrapText="1"/>
    </xf>
    <xf numFmtId="8" fontId="3" fillId="2" borderId="35" xfId="0" applyNumberFormat="1" applyFont="1" applyFill="1" applyBorder="1" applyAlignment="1">
      <alignment horizontal="right" vertical="center" wrapText="1"/>
    </xf>
    <xf numFmtId="8" fontId="1" fillId="0" borderId="0" xfId="0" applyNumberFormat="1" applyFont="1" applyAlignment="1">
      <alignment horizontal="right" vertical="center" wrapText="1"/>
    </xf>
    <xf numFmtId="8" fontId="1" fillId="0" borderId="35" xfId="0" applyNumberFormat="1" applyFont="1" applyBorder="1" applyAlignment="1">
      <alignment horizontal="right" vertical="center" wrapText="1"/>
    </xf>
    <xf numFmtId="8" fontId="13" fillId="0" borderId="0" xfId="0" applyNumberFormat="1" applyFont="1" applyAlignment="1">
      <alignment vertical="center" wrapText="1"/>
    </xf>
    <xf numFmtId="8" fontId="1" fillId="4" borderId="0" xfId="0" applyNumberFormat="1" applyFont="1" applyFill="1" applyAlignment="1">
      <alignment vertical="center" wrapText="1"/>
    </xf>
    <xf numFmtId="8" fontId="13" fillId="4" borderId="0" xfId="0" applyNumberFormat="1" applyFont="1" applyFill="1" applyAlignment="1">
      <alignment vertical="center" wrapText="1"/>
    </xf>
    <xf numFmtId="8" fontId="1" fillId="4" borderId="0" xfId="0" applyNumberFormat="1" applyFont="1" applyFill="1" applyAlignment="1">
      <alignment horizontal="right" vertical="center" wrapText="1"/>
    </xf>
    <xf numFmtId="8" fontId="3" fillId="4" borderId="10" xfId="0" applyNumberFormat="1" applyFont="1" applyFill="1" applyBorder="1" applyAlignment="1">
      <alignment horizontal="right" vertical="center" wrapText="1"/>
    </xf>
    <xf numFmtId="8" fontId="2" fillId="0" borderId="0" xfId="0" applyNumberFormat="1" applyFont="1" applyAlignment="1">
      <alignment vertical="center" wrapText="1"/>
    </xf>
    <xf numFmtId="8" fontId="4" fillId="0" borderId="0" xfId="0" applyNumberFormat="1" applyFont="1" applyAlignment="1">
      <alignment vertical="center" wrapText="1"/>
    </xf>
    <xf numFmtId="0" fontId="2" fillId="0" borderId="0" xfId="0" applyFont="1"/>
    <xf numFmtId="8" fontId="3" fillId="2" borderId="22" xfId="0" applyNumberFormat="1" applyFont="1" applyFill="1" applyBorder="1" applyAlignment="1">
      <alignment horizontal="right" vertical="center" wrapText="1"/>
    </xf>
    <xf numFmtId="8" fontId="3" fillId="2" borderId="19" xfId="0" applyNumberFormat="1" applyFont="1" applyFill="1" applyBorder="1" applyAlignment="1">
      <alignment horizontal="right" vertical="center" wrapText="1"/>
    </xf>
    <xf numFmtId="8" fontId="7" fillId="2" borderId="41" xfId="0" applyNumberFormat="1" applyFont="1" applyFill="1" applyBorder="1" applyAlignment="1">
      <alignment vertical="center" wrapText="1"/>
    </xf>
    <xf numFmtId="8" fontId="3" fillId="0" borderId="35" xfId="0" applyNumberFormat="1" applyFont="1" applyBorder="1" applyAlignment="1">
      <alignment horizontal="right" vertical="center" wrapText="1"/>
    </xf>
    <xf numFmtId="8" fontId="1" fillId="4" borderId="44" xfId="0" applyNumberFormat="1" applyFont="1" applyFill="1" applyBorder="1" applyAlignment="1">
      <alignment vertical="center" wrapText="1"/>
    </xf>
    <xf numFmtId="8" fontId="13" fillId="4" borderId="44" xfId="0" applyNumberFormat="1" applyFont="1" applyFill="1" applyBorder="1" applyAlignment="1">
      <alignment vertical="center" wrapText="1"/>
    </xf>
    <xf numFmtId="8" fontId="1" fillId="4" borderId="32" xfId="0" applyNumberFormat="1" applyFont="1" applyFill="1" applyBorder="1" applyAlignment="1">
      <alignment vertical="center" wrapText="1"/>
    </xf>
    <xf numFmtId="8" fontId="1" fillId="4" borderId="32" xfId="0" applyNumberFormat="1" applyFont="1" applyFill="1" applyBorder="1" applyAlignment="1">
      <alignment horizontal="right" vertical="center" wrapText="1"/>
    </xf>
    <xf numFmtId="8" fontId="13" fillId="4" borderId="32" xfId="0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8" fontId="3" fillId="0" borderId="0" xfId="0" applyNumberFormat="1" applyFont="1" applyAlignment="1">
      <alignment horizontal="right" vertical="center" wrapText="1"/>
    </xf>
    <xf numFmtId="164" fontId="0" fillId="0" borderId="0" xfId="128" applyNumberFormat="1" applyFont="1" applyFill="1"/>
    <xf numFmtId="0" fontId="0" fillId="0" borderId="44" xfId="0" applyBorder="1"/>
    <xf numFmtId="8" fontId="3" fillId="0" borderId="18" xfId="0" applyNumberFormat="1" applyFont="1" applyBorder="1" applyAlignment="1">
      <alignment vertical="center" wrapText="1"/>
    </xf>
    <xf numFmtId="8" fontId="3" fillId="0" borderId="0" xfId="0" applyNumberFormat="1" applyFont="1" applyAlignment="1">
      <alignment vertical="center" wrapText="1"/>
    </xf>
    <xf numFmtId="8" fontId="7" fillId="2" borderId="10" xfId="0" applyNumberFormat="1" applyFont="1" applyFill="1" applyBorder="1" applyAlignment="1">
      <alignment vertical="center" wrapText="1"/>
    </xf>
    <xf numFmtId="8" fontId="3" fillId="0" borderId="43" xfId="0" applyNumberFormat="1" applyFont="1" applyBorder="1" applyAlignment="1">
      <alignment horizontal="right" vertical="center" wrapText="1"/>
    </xf>
    <xf numFmtId="8" fontId="1" fillId="0" borderId="43" xfId="0" applyNumberFormat="1" applyFont="1" applyBorder="1" applyAlignment="1">
      <alignment horizontal="right" vertical="center" wrapText="1"/>
    </xf>
    <xf numFmtId="8" fontId="3" fillId="2" borderId="43" xfId="0" applyNumberFormat="1" applyFont="1" applyFill="1" applyBorder="1" applyAlignment="1">
      <alignment horizontal="right" vertical="center" wrapText="1"/>
    </xf>
    <xf numFmtId="8" fontId="3" fillId="2" borderId="46" xfId="0" applyNumberFormat="1" applyFont="1" applyFill="1" applyBorder="1" applyAlignment="1">
      <alignment vertical="center" wrapText="1"/>
    </xf>
    <xf numFmtId="8" fontId="1" fillId="3" borderId="45" xfId="0" applyNumberFormat="1" applyFont="1" applyFill="1" applyBorder="1" applyAlignment="1">
      <alignment horizontal="right" vertical="center" wrapText="1"/>
    </xf>
    <xf numFmtId="8" fontId="17" fillId="2" borderId="9" xfId="0" applyNumberFormat="1" applyFont="1" applyFill="1" applyBorder="1" applyAlignment="1">
      <alignment vertical="center" wrapText="1"/>
    </xf>
    <xf numFmtId="8" fontId="1" fillId="3" borderId="50" xfId="0" applyNumberFormat="1" applyFont="1" applyFill="1" applyBorder="1" applyAlignment="1">
      <alignment horizontal="right" vertical="center" wrapText="1"/>
    </xf>
    <xf numFmtId="8" fontId="3" fillId="7" borderId="16" xfId="0" applyNumberFormat="1" applyFont="1" applyFill="1" applyBorder="1" applyAlignment="1">
      <alignment horizontal="right" vertical="center" wrapText="1"/>
    </xf>
    <xf numFmtId="8" fontId="17" fillId="0" borderId="14" xfId="0" applyNumberFormat="1" applyFont="1" applyBorder="1" applyAlignment="1">
      <alignment vertical="center" wrapText="1"/>
    </xf>
    <xf numFmtId="8" fontId="17" fillId="2" borderId="16" xfId="0" applyNumberFormat="1" applyFont="1" applyFill="1" applyBorder="1" applyAlignment="1">
      <alignment vertical="center" wrapText="1"/>
    </xf>
    <xf numFmtId="8" fontId="3" fillId="2" borderId="52" xfId="0" applyNumberFormat="1" applyFont="1" applyFill="1" applyBorder="1" applyAlignment="1">
      <alignment horizontal="right" vertical="center" wrapText="1"/>
    </xf>
    <xf numFmtId="8" fontId="3" fillId="0" borderId="52" xfId="0" applyNumberFormat="1" applyFont="1" applyBorder="1" applyAlignment="1">
      <alignment horizontal="right" vertical="center" wrapText="1"/>
    </xf>
    <xf numFmtId="8" fontId="3" fillId="2" borderId="54" xfId="0" applyNumberFormat="1" applyFont="1" applyFill="1" applyBorder="1" applyAlignment="1">
      <alignment horizontal="right" vertical="center" wrapText="1"/>
    </xf>
    <xf numFmtId="8" fontId="3" fillId="0" borderId="55" xfId="0" applyNumberFormat="1" applyFont="1" applyBorder="1" applyAlignment="1">
      <alignment horizontal="right" vertical="center" wrapText="1"/>
    </xf>
    <xf numFmtId="8" fontId="3" fillId="2" borderId="59" xfId="0" applyNumberFormat="1" applyFont="1" applyFill="1" applyBorder="1" applyAlignment="1">
      <alignment horizontal="right" vertical="center" wrapText="1"/>
    </xf>
    <xf numFmtId="8" fontId="1" fillId="3" borderId="47" xfId="0" applyNumberFormat="1" applyFont="1" applyFill="1" applyBorder="1" applyAlignment="1">
      <alignment horizontal="right" vertical="center" wrapText="1"/>
    </xf>
    <xf numFmtId="0" fontId="1" fillId="3" borderId="61" xfId="0" applyFont="1" applyFill="1" applyBorder="1"/>
    <xf numFmtId="8" fontId="1" fillId="2" borderId="61" xfId="0" applyNumberFormat="1" applyFont="1" applyFill="1" applyBorder="1" applyAlignment="1">
      <alignment vertical="center" wrapText="1"/>
    </xf>
    <xf numFmtId="8" fontId="1" fillId="2" borderId="14" xfId="0" applyNumberFormat="1" applyFont="1" applyFill="1" applyBorder="1" applyAlignment="1">
      <alignment vertical="center" wrapText="1"/>
    </xf>
    <xf numFmtId="8" fontId="3" fillId="4" borderId="32" xfId="0" applyNumberFormat="1" applyFont="1" applyFill="1" applyBorder="1" applyAlignment="1">
      <alignment horizontal="right" vertical="center" wrapText="1"/>
    </xf>
    <xf numFmtId="8" fontId="1" fillId="0" borderId="61" xfId="0" applyNumberFormat="1" applyFont="1" applyBorder="1" applyAlignment="1">
      <alignment vertical="center" wrapText="1"/>
    </xf>
    <xf numFmtId="8" fontId="3" fillId="4" borderId="0" xfId="0" applyNumberFormat="1" applyFont="1" applyFill="1" applyAlignment="1">
      <alignment horizontal="right" vertical="center" wrapText="1"/>
    </xf>
    <xf numFmtId="8" fontId="3" fillId="4" borderId="18" xfId="0" applyNumberFormat="1" applyFont="1" applyFill="1" applyBorder="1" applyAlignment="1">
      <alignment horizontal="right" vertical="center" wrapText="1"/>
    </xf>
    <xf numFmtId="165" fontId="3" fillId="3" borderId="46" xfId="127" applyNumberFormat="1" applyFont="1" applyFill="1" applyBorder="1"/>
    <xf numFmtId="8" fontId="3" fillId="2" borderId="61" xfId="0" applyNumberFormat="1" applyFont="1" applyFill="1" applyBorder="1" applyAlignment="1">
      <alignment vertical="center" wrapText="1"/>
    </xf>
    <xf numFmtId="8" fontId="17" fillId="0" borderId="61" xfId="0" applyNumberFormat="1" applyFont="1" applyBorder="1" applyAlignment="1">
      <alignment vertical="center" wrapText="1"/>
    </xf>
    <xf numFmtId="8" fontId="1" fillId="2" borderId="63" xfId="0" applyNumberFormat="1" applyFont="1" applyFill="1" applyBorder="1" applyAlignment="1">
      <alignment vertical="center" wrapText="1"/>
    </xf>
    <xf numFmtId="8" fontId="3" fillId="7" borderId="62" xfId="0" applyNumberFormat="1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2" borderId="64" xfId="0" applyFont="1" applyFill="1" applyBorder="1" applyAlignment="1">
      <alignment vertical="center" wrapText="1"/>
    </xf>
    <xf numFmtId="0" fontId="8" fillId="2" borderId="65" xfId="0" applyFont="1" applyFill="1" applyBorder="1" applyAlignment="1">
      <alignment vertical="center" wrapText="1"/>
    </xf>
    <xf numFmtId="8" fontId="3" fillId="7" borderId="60" xfId="0" applyNumberFormat="1" applyFont="1" applyFill="1" applyBorder="1" applyAlignment="1">
      <alignment horizontal="right" vertical="center" wrapText="1"/>
    </xf>
    <xf numFmtId="0" fontId="18" fillId="6" borderId="40" xfId="0" applyFont="1" applyFill="1" applyBorder="1" applyAlignment="1">
      <alignment horizontal="center" textRotation="255"/>
    </xf>
    <xf numFmtId="0" fontId="18" fillId="6" borderId="35" xfId="0" applyFont="1" applyFill="1" applyBorder="1" applyAlignment="1">
      <alignment horizontal="center" textRotation="255"/>
    </xf>
    <xf numFmtId="0" fontId="18" fillId="6" borderId="42" xfId="0" applyFont="1" applyFill="1" applyBorder="1" applyAlignment="1">
      <alignment horizontal="center" textRotation="255"/>
    </xf>
    <xf numFmtId="0" fontId="0" fillId="5" borderId="43" xfId="0" applyFill="1" applyBorder="1" applyAlignment="1">
      <alignment vertical="center" textRotation="255"/>
    </xf>
    <xf numFmtId="0" fontId="0" fillId="5" borderId="17" xfId="0" applyFill="1" applyBorder="1" applyAlignment="1">
      <alignment vertical="center" textRotation="255"/>
    </xf>
    <xf numFmtId="0" fontId="0" fillId="5" borderId="14" xfId="0" applyFill="1" applyBorder="1" applyAlignment="1">
      <alignment vertical="center" textRotation="255"/>
    </xf>
    <xf numFmtId="0" fontId="0" fillId="2" borderId="43" xfId="0" applyFill="1" applyBorder="1" applyAlignment="1">
      <alignment textRotation="255"/>
    </xf>
    <xf numFmtId="0" fontId="0" fillId="2" borderId="17" xfId="0" applyFill="1" applyBorder="1" applyAlignment="1">
      <alignment textRotation="255"/>
    </xf>
    <xf numFmtId="0" fontId="0" fillId="2" borderId="14" xfId="0" applyFill="1" applyBorder="1" applyAlignment="1">
      <alignment textRotation="255"/>
    </xf>
    <xf numFmtId="8" fontId="1" fillId="3" borderId="35" xfId="0" applyNumberFormat="1" applyFont="1" applyFill="1" applyBorder="1" applyAlignment="1">
      <alignment horizontal="right" vertical="center" wrapText="1"/>
    </xf>
    <xf numFmtId="8" fontId="1" fillId="3" borderId="0" xfId="0" applyNumberFormat="1" applyFont="1" applyFill="1" applyAlignment="1">
      <alignment horizontal="right" vertical="center" wrapText="1"/>
    </xf>
    <xf numFmtId="8" fontId="1" fillId="0" borderId="40" xfId="0" applyNumberFormat="1" applyFont="1" applyBorder="1" applyAlignment="1">
      <alignment horizontal="left" vertical="center" wrapText="1"/>
    </xf>
    <xf numFmtId="8" fontId="1" fillId="0" borderId="44" xfId="0" applyNumberFormat="1" applyFont="1" applyBorder="1" applyAlignment="1">
      <alignment horizontal="left" vertical="center" wrapText="1"/>
    </xf>
    <xf numFmtId="8" fontId="1" fillId="2" borderId="30" xfId="0" applyNumberFormat="1" applyFont="1" applyFill="1" applyBorder="1" applyAlignment="1">
      <alignment horizontal="left" vertical="center" wrapText="1"/>
    </xf>
    <xf numFmtId="8" fontId="1" fillId="2" borderId="33" xfId="0" applyNumberFormat="1" applyFont="1" applyFill="1" applyBorder="1" applyAlignment="1">
      <alignment horizontal="left" vertical="center" wrapText="1"/>
    </xf>
    <xf numFmtId="8" fontId="2" fillId="0" borderId="0" xfId="0" applyNumberFormat="1" applyFont="1" applyAlignment="1">
      <alignment vertical="center" wrapText="1"/>
    </xf>
    <xf numFmtId="8" fontId="20" fillId="0" borderId="42" xfId="0" applyNumberFormat="1" applyFont="1" applyBorder="1" applyAlignment="1">
      <alignment vertical="center" wrapText="1"/>
    </xf>
    <xf numFmtId="8" fontId="20" fillId="0" borderId="32" xfId="0" applyNumberFormat="1" applyFont="1" applyBorder="1" applyAlignment="1">
      <alignment vertical="center" wrapText="1"/>
    </xf>
    <xf numFmtId="8" fontId="19" fillId="0" borderId="28" xfId="0" applyNumberFormat="1" applyFont="1" applyBorder="1" applyAlignment="1">
      <alignment vertical="center" wrapText="1"/>
    </xf>
    <xf numFmtId="8" fontId="1" fillId="2" borderId="11" xfId="0" applyNumberFormat="1" applyFont="1" applyFill="1" applyBorder="1" applyAlignment="1">
      <alignment vertical="center" wrapText="1"/>
    </xf>
    <xf numFmtId="8" fontId="1" fillId="2" borderId="11" xfId="0" quotePrefix="1" applyNumberFormat="1" applyFont="1" applyFill="1" applyBorder="1" applyAlignment="1">
      <alignment vertical="center" wrapText="1"/>
    </xf>
    <xf numFmtId="8" fontId="1" fillId="0" borderId="11" xfId="0" quotePrefix="1" applyNumberFormat="1" applyFont="1" applyBorder="1" applyAlignment="1">
      <alignment vertical="center" wrapText="1"/>
    </xf>
    <xf numFmtId="8" fontId="1" fillId="0" borderId="11" xfId="0" applyNumberFormat="1" applyFont="1" applyBorder="1" applyAlignment="1">
      <alignment vertical="center" wrapText="1"/>
    </xf>
    <xf numFmtId="8" fontId="20" fillId="0" borderId="21" xfId="0" applyNumberFormat="1" applyFont="1" applyBorder="1" applyAlignment="1">
      <alignment vertical="center" wrapText="1"/>
    </xf>
    <xf numFmtId="49" fontId="1" fillId="2" borderId="11" xfId="0" quotePrefix="1" applyNumberFormat="1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8" fontId="19" fillId="0" borderId="31" xfId="0" applyNumberFormat="1" applyFont="1" applyBorder="1" applyAlignment="1">
      <alignment vertical="center" wrapText="1"/>
    </xf>
    <xf numFmtId="8" fontId="19" fillId="0" borderId="33" xfId="0" applyNumberFormat="1" applyFont="1" applyBorder="1" applyAlignment="1">
      <alignment vertical="center" wrapText="1"/>
    </xf>
    <xf numFmtId="8" fontId="1" fillId="2" borderId="11" xfId="0" applyNumberFormat="1" applyFont="1" applyFill="1" applyBorder="1" applyAlignment="1">
      <alignment horizontal="left" vertical="center" wrapText="1"/>
    </xf>
    <xf numFmtId="8" fontId="1" fillId="2" borderId="1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8" fontId="3" fillId="0" borderId="35" xfId="0" applyNumberFormat="1" applyFont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8" fontId="1" fillId="0" borderId="47" xfId="0" applyNumberFormat="1" applyFont="1" applyBorder="1" applyAlignment="1">
      <alignment vertical="center" wrapText="1"/>
    </xf>
    <xf numFmtId="8" fontId="1" fillId="0" borderId="49" xfId="0" applyNumberFormat="1" applyFont="1" applyBorder="1" applyAlignment="1">
      <alignment vertical="center" wrapText="1"/>
    </xf>
    <xf numFmtId="8" fontId="1" fillId="0" borderId="34" xfId="0" applyNumberFormat="1" applyFont="1" applyBorder="1" applyAlignment="1">
      <alignment vertical="center" wrapText="1"/>
    </xf>
    <xf numFmtId="8" fontId="1" fillId="0" borderId="7" xfId="0" applyNumberFormat="1" applyFont="1" applyBorder="1" applyAlignment="1">
      <alignment vertical="center" wrapText="1"/>
    </xf>
    <xf numFmtId="8" fontId="1" fillId="0" borderId="30" xfId="0" applyNumberFormat="1" applyFont="1" applyBorder="1" applyAlignment="1">
      <alignment vertical="center" wrapText="1"/>
    </xf>
    <xf numFmtId="8" fontId="1" fillId="0" borderId="31" xfId="0" applyNumberFormat="1" applyFont="1" applyBorder="1" applyAlignment="1">
      <alignment vertical="center" wrapText="1"/>
    </xf>
    <xf numFmtId="8" fontId="1" fillId="0" borderId="40" xfId="0" applyNumberFormat="1" applyFont="1" applyBorder="1" applyAlignment="1">
      <alignment vertical="center" wrapText="1"/>
    </xf>
    <xf numFmtId="8" fontId="1" fillId="0" borderId="44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vertical="center" wrapText="1"/>
    </xf>
    <xf numFmtId="8" fontId="7" fillId="0" borderId="6" xfId="0" applyNumberFormat="1" applyFont="1" applyBorder="1" applyAlignment="1">
      <alignment horizontal="left" vertical="center" wrapText="1"/>
    </xf>
    <xf numFmtId="8" fontId="7" fillId="0" borderId="2" xfId="0" applyNumberFormat="1" applyFont="1" applyBorder="1" applyAlignment="1">
      <alignment horizontal="left" vertical="center" wrapText="1"/>
    </xf>
    <xf numFmtId="8" fontId="7" fillId="0" borderId="1" xfId="0" applyNumberFormat="1" applyFont="1" applyBorder="1" applyAlignment="1">
      <alignment horizontal="left" vertical="center" wrapText="1"/>
    </xf>
    <xf numFmtId="8" fontId="10" fillId="0" borderId="11" xfId="0" quotePrefix="1" applyNumberFormat="1" applyFont="1" applyBorder="1" applyAlignment="1">
      <alignment vertical="center" wrapText="1"/>
    </xf>
    <xf numFmtId="8" fontId="10" fillId="0" borderId="11" xfId="0" applyNumberFormat="1" applyFont="1" applyBorder="1" applyAlignment="1">
      <alignment vertical="center" wrapText="1"/>
    </xf>
    <xf numFmtId="8" fontId="10" fillId="0" borderId="15" xfId="0" quotePrefix="1" applyNumberFormat="1" applyFont="1" applyBorder="1" applyAlignment="1">
      <alignment vertical="center" wrapText="1"/>
    </xf>
    <xf numFmtId="8" fontId="2" fillId="0" borderId="26" xfId="0" applyNumberFormat="1" applyFont="1" applyBorder="1" applyAlignment="1">
      <alignment vertical="center" wrapText="1"/>
    </xf>
    <xf numFmtId="8" fontId="2" fillId="0" borderId="5" xfId="0" applyNumberFormat="1" applyFont="1" applyBorder="1" applyAlignment="1">
      <alignment vertical="center" wrapText="1"/>
    </xf>
    <xf numFmtId="8" fontId="2" fillId="0" borderId="11" xfId="0" applyNumberFormat="1" applyFont="1" applyBorder="1" applyAlignment="1">
      <alignment vertical="center" wrapText="1"/>
    </xf>
    <xf numFmtId="8" fontId="3" fillId="0" borderId="42" xfId="0" applyNumberFormat="1" applyFont="1" applyBorder="1" applyAlignment="1">
      <alignment horizontal="center" vertical="center" wrapText="1"/>
    </xf>
    <xf numFmtId="8" fontId="3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left" vertical="center" wrapText="1"/>
    </xf>
    <xf numFmtId="8" fontId="1" fillId="2" borderId="27" xfId="0" applyNumberFormat="1" applyFont="1" applyFill="1" applyBorder="1" applyAlignment="1">
      <alignment vertical="center" wrapText="1"/>
    </xf>
    <xf numFmtId="8" fontId="1" fillId="2" borderId="25" xfId="0" applyNumberFormat="1" applyFont="1" applyFill="1" applyBorder="1" applyAlignment="1">
      <alignment vertical="center" wrapText="1"/>
    </xf>
    <xf numFmtId="8" fontId="1" fillId="2" borderId="29" xfId="0" applyNumberFormat="1" applyFont="1" applyFill="1" applyBorder="1" applyAlignment="1">
      <alignment vertical="center" wrapText="1"/>
    </xf>
    <xf numFmtId="8" fontId="1" fillId="2" borderId="15" xfId="0" applyNumberFormat="1" applyFont="1" applyFill="1" applyBorder="1" applyAlignment="1">
      <alignment vertical="center" wrapText="1"/>
    </xf>
    <xf numFmtId="0" fontId="1" fillId="3" borderId="47" xfId="0" applyFont="1" applyFill="1" applyBorder="1" applyAlignment="1">
      <alignment horizontal="right"/>
    </xf>
    <xf numFmtId="0" fontId="1" fillId="3" borderId="49" xfId="0" applyFont="1" applyFill="1" applyBorder="1" applyAlignment="1">
      <alignment horizontal="right"/>
    </xf>
    <xf numFmtId="8" fontId="1" fillId="0" borderId="47" xfId="0" applyNumberFormat="1" applyFont="1" applyBorder="1" applyAlignment="1">
      <alignment horizontal="left" vertical="center" wrapText="1"/>
    </xf>
    <xf numFmtId="8" fontId="1" fillId="0" borderId="49" xfId="0" applyNumberFormat="1" applyFont="1" applyBorder="1" applyAlignment="1">
      <alignment horizontal="left" vertical="center" wrapText="1"/>
    </xf>
    <xf numFmtId="8" fontId="3" fillId="4" borderId="53" xfId="0" applyNumberFormat="1" applyFont="1" applyFill="1" applyBorder="1" applyAlignment="1">
      <alignment vertical="center" wrapText="1"/>
    </xf>
    <xf numFmtId="8" fontId="1" fillId="4" borderId="48" xfId="0" applyNumberFormat="1" applyFont="1" applyFill="1" applyBorder="1" applyAlignment="1">
      <alignment vertical="center" wrapText="1"/>
    </xf>
    <xf numFmtId="8" fontId="3" fillId="4" borderId="56" xfId="0" applyNumberFormat="1" applyFont="1" applyFill="1" applyBorder="1" applyAlignment="1">
      <alignment vertical="center" wrapText="1"/>
    </xf>
    <xf numFmtId="8" fontId="1" fillId="7" borderId="63" xfId="0" applyNumberFormat="1" applyFont="1" applyFill="1" applyBorder="1" applyAlignment="1">
      <alignment vertical="center" wrapText="1"/>
    </xf>
    <xf numFmtId="0" fontId="2" fillId="0" borderId="19" xfId="0" applyFont="1" applyBorder="1"/>
    <xf numFmtId="0" fontId="2" fillId="0" borderId="21" xfId="0" applyFont="1" applyBorder="1"/>
    <xf numFmtId="0" fontId="2" fillId="0" borderId="20" xfId="0" applyFont="1" applyBorder="1"/>
    <xf numFmtId="14" fontId="0" fillId="0" borderId="0" xfId="0" applyNumberFormat="1"/>
    <xf numFmtId="8" fontId="1" fillId="4" borderId="57" xfId="0" applyNumberFormat="1" applyFont="1" applyFill="1" applyBorder="1" applyAlignment="1">
      <alignment vertical="center" wrapText="1"/>
    </xf>
    <xf numFmtId="8" fontId="1" fillId="4" borderId="49" xfId="0" applyNumberFormat="1" applyFont="1" applyFill="1" applyBorder="1" applyAlignment="1">
      <alignment vertical="center" wrapText="1"/>
    </xf>
    <xf numFmtId="8" fontId="3" fillId="4" borderId="58" xfId="0" applyNumberFormat="1" applyFont="1" applyFill="1" applyBorder="1" applyAlignment="1">
      <alignment horizontal="right" vertical="center" wrapText="1"/>
    </xf>
    <xf numFmtId="8" fontId="1" fillId="4" borderId="63" xfId="0" applyNumberFormat="1" applyFont="1" applyFill="1" applyBorder="1" applyAlignment="1">
      <alignment vertical="center" wrapText="1"/>
    </xf>
    <xf numFmtId="0" fontId="1" fillId="4" borderId="61" xfId="0" applyFont="1" applyFill="1" applyBorder="1"/>
    <xf numFmtId="8" fontId="1" fillId="4" borderId="61" xfId="0" applyNumberFormat="1" applyFont="1" applyFill="1" applyBorder="1" applyAlignment="1">
      <alignment vertical="center" wrapText="1"/>
    </xf>
    <xf numFmtId="8" fontId="3" fillId="4" borderId="51" xfId="0" applyNumberFormat="1" applyFont="1" applyFill="1" applyBorder="1" applyAlignment="1">
      <alignment vertical="center" wrapText="1"/>
    </xf>
    <xf numFmtId="165" fontId="1" fillId="4" borderId="45" xfId="0" applyNumberFormat="1" applyFont="1" applyFill="1" applyBorder="1"/>
    <xf numFmtId="8" fontId="3" fillId="4" borderId="45" xfId="0" applyNumberFormat="1" applyFont="1" applyFill="1" applyBorder="1" applyAlignment="1">
      <alignment vertical="center" wrapText="1"/>
    </xf>
  </cellXfs>
  <cellStyles count="129">
    <cellStyle name="Currency" xfId="12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Normal" xfId="0" builtinId="0"/>
    <cellStyle name="Percent" xfId="128" builtinId="5"/>
  </cellStyles>
  <dxfs count="0"/>
  <tableStyles count="0" defaultTableStyle="TableStyleMedium9" defaultPivotStyle="PivotStyleMedium4"/>
  <colors>
    <mruColors>
      <color rgb="FF453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3"/>
  <sheetViews>
    <sheetView tabSelected="1" showRuler="0" topLeftCell="A18" zoomScaleNormal="100" workbookViewId="0">
      <selection activeCell="I6" sqref="I6:I8"/>
    </sheetView>
  </sheetViews>
  <sheetFormatPr baseColWidth="10" defaultRowHeight="16" x14ac:dyDescent="0.2"/>
  <cols>
    <col min="1" max="1" width="5.1640625" customWidth="1"/>
    <col min="3" max="3" width="18.83203125" customWidth="1"/>
    <col min="4" max="4" width="14.5" customWidth="1"/>
    <col min="5" max="5" width="15.83203125" customWidth="1"/>
    <col min="6" max="7" width="14.5" customWidth="1"/>
    <col min="8" max="8" width="13.5" customWidth="1"/>
    <col min="9" max="9" width="11.83203125" customWidth="1"/>
    <col min="10" max="10" width="5.33203125" customWidth="1"/>
  </cols>
  <sheetData>
    <row r="2" spans="1:11" ht="17" thickBot="1" x14ac:dyDescent="0.25"/>
    <row r="3" spans="1:11" ht="27" customHeight="1" thickBot="1" x14ac:dyDescent="0.25">
      <c r="B3" s="180" t="s">
        <v>48</v>
      </c>
      <c r="C3" s="181"/>
      <c r="D3" s="52"/>
      <c r="E3" s="143">
        <v>2026</v>
      </c>
      <c r="F3" s="144"/>
      <c r="G3" s="52"/>
      <c r="H3" s="145">
        <v>2027</v>
      </c>
      <c r="I3" s="144"/>
    </row>
    <row r="4" spans="1:11" ht="36" customHeight="1" thickBot="1" x14ac:dyDescent="0.25">
      <c r="B4" s="152" t="s">
        <v>47</v>
      </c>
      <c r="C4" s="153"/>
      <c r="D4" s="150" t="s">
        <v>46</v>
      </c>
      <c r="E4" s="150"/>
      <c r="F4" s="151"/>
      <c r="G4" s="77"/>
      <c r="H4" s="154" t="s">
        <v>52</v>
      </c>
      <c r="I4" s="155"/>
    </row>
    <row r="5" spans="1:11" ht="69" customHeight="1" thickBot="1" x14ac:dyDescent="0.25">
      <c r="B5" s="156" t="s">
        <v>0</v>
      </c>
      <c r="C5" s="157"/>
      <c r="D5" s="112" t="s">
        <v>43</v>
      </c>
      <c r="E5" s="112" t="s">
        <v>44</v>
      </c>
      <c r="F5" s="112" t="s">
        <v>45</v>
      </c>
      <c r="G5" s="113" t="s">
        <v>26</v>
      </c>
      <c r="H5" s="114" t="s">
        <v>41</v>
      </c>
      <c r="I5" s="115" t="s">
        <v>42</v>
      </c>
    </row>
    <row r="6" spans="1:11" ht="27" customHeight="1" x14ac:dyDescent="0.2">
      <c r="B6" s="158" t="s">
        <v>28</v>
      </c>
      <c r="C6" s="159"/>
      <c r="D6" s="111">
        <v>3235.46</v>
      </c>
      <c r="E6" s="110">
        <f>D6</f>
        <v>3235.46</v>
      </c>
      <c r="F6" s="194">
        <f>D6</f>
        <v>3235.46</v>
      </c>
      <c r="G6" s="202"/>
      <c r="H6" s="111">
        <f>F49</f>
        <v>2919.8199999999997</v>
      </c>
      <c r="I6" s="205"/>
    </row>
    <row r="7" spans="1:11" s="67" customFormat="1" ht="13" x14ac:dyDescent="0.15">
      <c r="B7" s="187" t="s">
        <v>36</v>
      </c>
      <c r="C7" s="188"/>
      <c r="D7" s="107">
        <v>2000</v>
      </c>
      <c r="E7" s="100">
        <v>2000</v>
      </c>
      <c r="F7" s="100">
        <v>2000</v>
      </c>
      <c r="G7" s="203"/>
      <c r="H7" s="107">
        <v>2000</v>
      </c>
      <c r="I7" s="206"/>
    </row>
    <row r="8" spans="1:11" ht="22" customHeight="1" thickBot="1" x14ac:dyDescent="0.25">
      <c r="B8" s="189" t="s">
        <v>37</v>
      </c>
      <c r="C8" s="190"/>
      <c r="D8" s="87">
        <f>D6-D7</f>
        <v>1235.46</v>
      </c>
      <c r="E8" s="101">
        <f>E6-E7</f>
        <v>1235.46</v>
      </c>
      <c r="F8" s="101">
        <f>F6-F7</f>
        <v>1235.46</v>
      </c>
      <c r="G8" s="204"/>
      <c r="H8" s="87">
        <f>H6-H7</f>
        <v>919.81999999999971</v>
      </c>
      <c r="I8" s="207"/>
    </row>
    <row r="9" spans="1:11" ht="24" customHeight="1" thickBot="1" x14ac:dyDescent="0.25">
      <c r="A9" s="117" t="s">
        <v>21</v>
      </c>
      <c r="B9" s="160" t="s">
        <v>12</v>
      </c>
      <c r="C9" s="161"/>
      <c r="D9" s="87">
        <v>0.36</v>
      </c>
      <c r="E9" s="101">
        <v>0.04</v>
      </c>
      <c r="F9" s="101">
        <v>0.36</v>
      </c>
      <c r="G9" s="109">
        <f>D9-F9</f>
        <v>0</v>
      </c>
      <c r="H9" s="87">
        <v>0.36</v>
      </c>
      <c r="I9" s="27">
        <f>H9-D9</f>
        <v>0</v>
      </c>
    </row>
    <row r="10" spans="1:11" ht="32" customHeight="1" thickBot="1" x14ac:dyDescent="0.25">
      <c r="A10" s="118"/>
      <c r="B10" s="162" t="s">
        <v>49</v>
      </c>
      <c r="C10" s="163"/>
      <c r="D10" s="108">
        <f>32*96</f>
        <v>3072</v>
      </c>
      <c r="E10" s="101">
        <f>(96*22)+192+192</f>
        <v>2496</v>
      </c>
      <c r="F10" s="101">
        <f>30*96</f>
        <v>2880</v>
      </c>
      <c r="G10" s="104">
        <f>F10-D10</f>
        <v>-192</v>
      </c>
      <c r="H10" s="105"/>
      <c r="I10" s="106"/>
    </row>
    <row r="11" spans="1:11" ht="31" customHeight="1" thickBot="1" x14ac:dyDescent="0.25">
      <c r="A11" s="119"/>
      <c r="B11" s="164" t="s">
        <v>50</v>
      </c>
      <c r="C11" s="165"/>
      <c r="D11" s="10">
        <f>20*16</f>
        <v>320</v>
      </c>
      <c r="E11" s="102">
        <f>288+32</f>
        <v>320</v>
      </c>
      <c r="F11" s="102">
        <v>320</v>
      </c>
      <c r="G11" s="21">
        <f>F11-D11</f>
        <v>0</v>
      </c>
      <c r="H11" s="103"/>
      <c r="I11" s="64"/>
    </row>
    <row r="12" spans="1:11" ht="14" customHeight="1" thickBot="1" x14ac:dyDescent="0.25">
      <c r="B12" s="182"/>
      <c r="C12" s="182"/>
      <c r="D12" s="78"/>
      <c r="E12" s="55"/>
      <c r="F12" s="58"/>
      <c r="G12" s="60"/>
      <c r="H12" s="78"/>
      <c r="I12" s="78"/>
    </row>
    <row r="13" spans="1:11" ht="24" customHeight="1" thickBot="1" x14ac:dyDescent="0.25">
      <c r="A13" s="123" t="s">
        <v>31</v>
      </c>
      <c r="B13" s="183" t="s">
        <v>33</v>
      </c>
      <c r="C13" s="184"/>
      <c r="D13" s="72"/>
      <c r="E13" s="72"/>
      <c r="F13" s="72"/>
      <c r="G13" s="73"/>
      <c r="H13" s="26">
        <f>32*96</f>
        <v>3072</v>
      </c>
      <c r="I13" s="27">
        <f>H13-D10</f>
        <v>0</v>
      </c>
    </row>
    <row r="14" spans="1:11" ht="24" customHeight="1" thickBot="1" x14ac:dyDescent="0.25">
      <c r="A14" s="124"/>
      <c r="B14" s="185" t="s">
        <v>32</v>
      </c>
      <c r="C14" s="186"/>
      <c r="D14" s="61"/>
      <c r="E14" s="61"/>
      <c r="F14" s="63"/>
      <c r="G14" s="62"/>
      <c r="H14" s="9">
        <f>20*16</f>
        <v>320</v>
      </c>
      <c r="I14" s="23">
        <f>H14-D11</f>
        <v>0</v>
      </c>
    </row>
    <row r="15" spans="1:11" ht="24" customHeight="1" thickBot="1" x14ac:dyDescent="0.25">
      <c r="A15" s="125"/>
      <c r="B15" s="130" t="s">
        <v>14</v>
      </c>
      <c r="C15" s="131"/>
      <c r="D15" s="74"/>
      <c r="E15" s="74"/>
      <c r="F15" s="75"/>
      <c r="G15" s="76"/>
      <c r="H15" s="10">
        <v>0</v>
      </c>
      <c r="I15" s="28"/>
    </row>
    <row r="16" spans="1:11" ht="17" thickBot="1" x14ac:dyDescent="0.25">
      <c r="B16" s="132"/>
      <c r="C16" s="132"/>
      <c r="D16" s="82"/>
      <c r="E16" s="55"/>
      <c r="F16" s="55"/>
      <c r="G16" s="60"/>
      <c r="H16" s="82"/>
      <c r="I16" s="56"/>
      <c r="K16" s="24"/>
    </row>
    <row r="17" spans="1:18" x14ac:dyDescent="0.2">
      <c r="B17" s="166" t="s">
        <v>1</v>
      </c>
      <c r="C17" s="167"/>
      <c r="D17" s="84">
        <f>SUM(D9:D12)</f>
        <v>3392.36</v>
      </c>
      <c r="E17" s="85">
        <f>SUM(E9:E12)</f>
        <v>2816.04</v>
      </c>
      <c r="F17" s="85">
        <f>SUM(F9:F11)</f>
        <v>3200.36</v>
      </c>
      <c r="G17" s="104">
        <f>F17-D17</f>
        <v>-192</v>
      </c>
      <c r="H17" s="86">
        <f>SUM(H9:H15)</f>
        <v>3392.36</v>
      </c>
      <c r="I17" s="70">
        <f>H17-D17</f>
        <v>0</v>
      </c>
      <c r="K17" s="24"/>
    </row>
    <row r="18" spans="1:18" s="54" customFormat="1" ht="28" customHeight="1" thickBot="1" x14ac:dyDescent="0.25">
      <c r="B18" s="133" t="s">
        <v>25</v>
      </c>
      <c r="C18" s="134"/>
      <c r="D18" s="22">
        <f>D8+D17</f>
        <v>4627.82</v>
      </c>
      <c r="E18" s="22">
        <f>E8+E17</f>
        <v>4051.5</v>
      </c>
      <c r="F18" s="22">
        <f>F8+F17</f>
        <v>4435.82</v>
      </c>
      <c r="G18" s="104">
        <f>F18-D18</f>
        <v>-192</v>
      </c>
      <c r="H18" s="10">
        <f>H8+H17</f>
        <v>4312.18</v>
      </c>
      <c r="I18" s="83"/>
    </row>
    <row r="20" spans="1:18" ht="17" thickBot="1" x14ac:dyDescent="0.25">
      <c r="B20" s="132"/>
      <c r="C20" s="132"/>
      <c r="D20" s="66"/>
      <c r="E20" s="65"/>
      <c r="F20" s="65"/>
      <c r="G20" s="65"/>
      <c r="H20" s="66"/>
      <c r="I20" s="66"/>
      <c r="R20" s="24"/>
    </row>
    <row r="21" spans="1:18" ht="17" thickBot="1" x14ac:dyDescent="0.25">
      <c r="A21" s="120" t="s">
        <v>22</v>
      </c>
      <c r="B21" s="135" t="s">
        <v>23</v>
      </c>
      <c r="C21" s="135"/>
      <c r="D21" s="30"/>
      <c r="E21" s="40"/>
      <c r="F21" s="46"/>
      <c r="G21" s="20"/>
      <c r="H21" s="30"/>
      <c r="I21" s="32"/>
      <c r="L21" s="24"/>
    </row>
    <row r="22" spans="1:18" ht="17" thickBot="1" x14ac:dyDescent="0.25">
      <c r="A22" s="121"/>
      <c r="B22" s="136" t="s">
        <v>2</v>
      </c>
      <c r="C22" s="136"/>
      <c r="D22" s="2">
        <v>1400</v>
      </c>
      <c r="E22" s="1">
        <v>0</v>
      </c>
      <c r="F22" s="1">
        <v>1400</v>
      </c>
      <c r="G22" s="53">
        <f t="shared" ref="G22:G26" si="0">D22-F22</f>
        <v>0</v>
      </c>
      <c r="H22" s="2">
        <v>1400</v>
      </c>
      <c r="I22" s="15">
        <v>0</v>
      </c>
      <c r="M22" s="54"/>
    </row>
    <row r="23" spans="1:18" ht="17" thickBot="1" x14ac:dyDescent="0.25">
      <c r="A23" s="121"/>
      <c r="B23" s="148" t="s">
        <v>11</v>
      </c>
      <c r="C23" s="149"/>
      <c r="D23" s="2">
        <v>500</v>
      </c>
      <c r="E23" s="1">
        <v>0</v>
      </c>
      <c r="F23" s="47">
        <v>500</v>
      </c>
      <c r="G23" s="19">
        <f>D23-E23</f>
        <v>500</v>
      </c>
      <c r="H23" s="2">
        <v>500</v>
      </c>
      <c r="I23" s="3">
        <v>0</v>
      </c>
      <c r="M23" s="24"/>
    </row>
    <row r="24" spans="1:18" ht="17" thickBot="1" x14ac:dyDescent="0.25">
      <c r="A24" s="121"/>
      <c r="B24" s="137" t="s">
        <v>29</v>
      </c>
      <c r="C24" s="136"/>
      <c r="D24" s="2">
        <v>125</v>
      </c>
      <c r="E24" s="1">
        <v>0</v>
      </c>
      <c r="F24" s="47">
        <v>126</v>
      </c>
      <c r="G24" s="53">
        <f t="shared" si="0"/>
        <v>-1</v>
      </c>
      <c r="H24" s="2">
        <v>140</v>
      </c>
      <c r="I24" s="3">
        <v>-50</v>
      </c>
      <c r="L24" s="24"/>
      <c r="M24" s="54"/>
    </row>
    <row r="25" spans="1:18" ht="17" thickBot="1" x14ac:dyDescent="0.25">
      <c r="A25" s="121"/>
      <c r="B25" s="137" t="s">
        <v>13</v>
      </c>
      <c r="C25" s="136"/>
      <c r="D25" s="2">
        <v>50</v>
      </c>
      <c r="E25" s="1">
        <v>0</v>
      </c>
      <c r="F25" s="47">
        <v>50</v>
      </c>
      <c r="G25" s="19">
        <f t="shared" si="0"/>
        <v>0</v>
      </c>
      <c r="H25" s="2">
        <v>50</v>
      </c>
      <c r="I25" s="3">
        <v>5</v>
      </c>
    </row>
    <row r="26" spans="1:18" ht="17" thickBot="1" x14ac:dyDescent="0.25">
      <c r="A26" s="121"/>
      <c r="B26" s="138" t="s">
        <v>30</v>
      </c>
      <c r="C26" s="139"/>
      <c r="D26" s="2">
        <v>125</v>
      </c>
      <c r="E26" s="47">
        <v>0</v>
      </c>
      <c r="F26" s="47">
        <v>125</v>
      </c>
      <c r="G26" s="19">
        <f t="shared" si="0"/>
        <v>0</v>
      </c>
      <c r="H26" s="2">
        <v>125</v>
      </c>
      <c r="I26" s="3">
        <v>75</v>
      </c>
      <c r="P26" s="54"/>
      <c r="R26" s="24"/>
    </row>
    <row r="27" spans="1:18" ht="17" thickBot="1" x14ac:dyDescent="0.25">
      <c r="A27" s="121"/>
      <c r="B27" s="141" t="s">
        <v>19</v>
      </c>
      <c r="C27" s="142"/>
      <c r="D27" s="2">
        <v>185</v>
      </c>
      <c r="E27" s="47">
        <v>0</v>
      </c>
      <c r="F27" s="47">
        <v>185</v>
      </c>
      <c r="G27" s="53">
        <f>D27-F27</f>
        <v>0</v>
      </c>
      <c r="H27" s="2">
        <v>185</v>
      </c>
      <c r="I27" s="15">
        <v>10</v>
      </c>
    </row>
    <row r="28" spans="1:18" ht="17" thickBot="1" x14ac:dyDescent="0.25">
      <c r="A28" s="121"/>
      <c r="B28" s="177"/>
      <c r="C28" s="177"/>
      <c r="D28" s="8"/>
      <c r="E28" s="5"/>
      <c r="F28" s="48"/>
      <c r="G28" s="19"/>
      <c r="H28" s="8"/>
      <c r="I28" s="34"/>
    </row>
    <row r="29" spans="1:18" ht="17" thickBot="1" x14ac:dyDescent="0.25">
      <c r="A29" s="121"/>
      <c r="B29" s="146" t="s">
        <v>3</v>
      </c>
      <c r="C29" s="146"/>
      <c r="D29" s="33">
        <f>SUM(D22:D27)</f>
        <v>2385</v>
      </c>
      <c r="E29" s="41">
        <f>SUM(E22:E27)</f>
        <v>0</v>
      </c>
      <c r="F29" s="41">
        <f>SUM(F22:F27)</f>
        <v>2386</v>
      </c>
      <c r="G29" s="92">
        <f t="shared" ref="G29" si="1">D29-F29</f>
        <v>-1</v>
      </c>
      <c r="H29" s="33">
        <f>SUM(H22:H27)</f>
        <v>2400</v>
      </c>
      <c r="I29" s="15">
        <f>H29-D29</f>
        <v>15</v>
      </c>
      <c r="K29" s="24"/>
    </row>
    <row r="30" spans="1:18" ht="17" thickBot="1" x14ac:dyDescent="0.25">
      <c r="A30" s="121"/>
      <c r="B30" s="132"/>
      <c r="C30" s="132"/>
      <c r="D30" s="29"/>
      <c r="E30" s="51"/>
      <c r="F30" s="49"/>
      <c r="G30" s="65"/>
      <c r="H30" s="29"/>
      <c r="I30" s="39"/>
    </row>
    <row r="31" spans="1:18" ht="17" thickBot="1" x14ac:dyDescent="0.25">
      <c r="A31" s="121"/>
      <c r="B31" s="135" t="s">
        <v>4</v>
      </c>
      <c r="C31" s="135"/>
      <c r="D31" s="30"/>
      <c r="E31" s="1"/>
      <c r="F31" s="46"/>
      <c r="G31" s="31"/>
      <c r="H31" s="30"/>
      <c r="I31" s="32"/>
    </row>
    <row r="32" spans="1:18" ht="17" thickBot="1" x14ac:dyDescent="0.25">
      <c r="A32" s="121"/>
      <c r="B32" s="139" t="s">
        <v>5</v>
      </c>
      <c r="C32" s="139"/>
      <c r="D32" s="2">
        <v>400</v>
      </c>
      <c r="E32" s="1">
        <v>0</v>
      </c>
      <c r="F32" s="47">
        <v>400</v>
      </c>
      <c r="G32" s="53">
        <f t="shared" ref="G32:G35" si="2">D32-F32</f>
        <v>0</v>
      </c>
      <c r="H32" s="2">
        <v>400</v>
      </c>
      <c r="I32" s="3">
        <f>H32-D32</f>
        <v>0</v>
      </c>
    </row>
    <row r="33" spans="1:17" ht="17" thickBot="1" x14ac:dyDescent="0.25">
      <c r="A33" s="121"/>
      <c r="B33" s="172" t="s">
        <v>18</v>
      </c>
      <c r="C33" s="173"/>
      <c r="D33" s="14">
        <v>50</v>
      </c>
      <c r="E33" s="1">
        <v>0</v>
      </c>
      <c r="F33" s="47">
        <v>50</v>
      </c>
      <c r="G33" s="53">
        <f t="shared" si="2"/>
        <v>0</v>
      </c>
      <c r="H33" s="2">
        <v>50</v>
      </c>
      <c r="I33" s="3">
        <f>H33-D33</f>
        <v>0</v>
      </c>
    </row>
    <row r="34" spans="1:17" ht="17" thickBot="1" x14ac:dyDescent="0.25">
      <c r="A34" s="121"/>
      <c r="B34" s="172"/>
      <c r="C34" s="174"/>
      <c r="D34" s="17"/>
      <c r="E34" s="55"/>
      <c r="F34" s="50"/>
      <c r="G34" s="19"/>
      <c r="H34" s="17"/>
      <c r="I34" s="18"/>
    </row>
    <row r="35" spans="1:17" ht="17" thickBot="1" x14ac:dyDescent="0.25">
      <c r="A35" s="121"/>
      <c r="B35" s="146" t="s">
        <v>6</v>
      </c>
      <c r="C35" s="146"/>
      <c r="D35" s="33">
        <f>SUM(D32:D33)</f>
        <v>450</v>
      </c>
      <c r="E35" s="25">
        <f>SUM(E32:E33)</f>
        <v>0</v>
      </c>
      <c r="F35" s="25">
        <f>SUM(F32:F33)</f>
        <v>450</v>
      </c>
      <c r="G35" s="92">
        <f t="shared" si="2"/>
        <v>0</v>
      </c>
      <c r="H35" s="33">
        <f>SUM(H32:H33)</f>
        <v>450</v>
      </c>
      <c r="I35" s="3">
        <f>H35-D35</f>
        <v>0</v>
      </c>
    </row>
    <row r="36" spans="1:17" ht="17" thickBot="1" x14ac:dyDescent="0.25">
      <c r="A36" s="121"/>
      <c r="B36" s="132"/>
      <c r="C36" s="132"/>
      <c r="D36" s="37"/>
      <c r="E36" s="11"/>
      <c r="F36" s="45"/>
      <c r="G36" s="65"/>
      <c r="H36" s="37"/>
      <c r="I36" s="38"/>
      <c r="O36" s="79"/>
      <c r="Q36">
        <f>5709.5-5901.5</f>
        <v>-192</v>
      </c>
    </row>
    <row r="37" spans="1:17" ht="17" thickBot="1" x14ac:dyDescent="0.25">
      <c r="A37" s="121"/>
      <c r="B37" s="135" t="s">
        <v>24</v>
      </c>
      <c r="C37" s="135"/>
      <c r="D37" s="30"/>
      <c r="E37" s="80"/>
      <c r="F37" s="46"/>
      <c r="G37" s="31">
        <f t="shared" ref="G37:G43" si="3">D37-F37</f>
        <v>0</v>
      </c>
      <c r="H37" s="30"/>
      <c r="I37" s="32"/>
    </row>
    <row r="38" spans="1:17" ht="17" thickBot="1" x14ac:dyDescent="0.25">
      <c r="A38" s="121"/>
      <c r="B38" s="136" t="s">
        <v>7</v>
      </c>
      <c r="C38" s="136"/>
      <c r="D38" s="2">
        <v>25</v>
      </c>
      <c r="E38" s="1">
        <v>0</v>
      </c>
      <c r="F38" s="47">
        <v>25</v>
      </c>
      <c r="G38" s="19">
        <f t="shared" si="3"/>
        <v>0</v>
      </c>
      <c r="H38" s="2">
        <v>25</v>
      </c>
      <c r="I38" s="3">
        <f>H38-D38</f>
        <v>0</v>
      </c>
    </row>
    <row r="39" spans="1:17" ht="17" thickBot="1" x14ac:dyDescent="0.25">
      <c r="A39" s="121"/>
      <c r="B39" s="136" t="s">
        <v>8</v>
      </c>
      <c r="C39" s="136"/>
      <c r="D39" s="2">
        <v>55</v>
      </c>
      <c r="E39" s="1">
        <v>0</v>
      </c>
      <c r="F39" s="47">
        <v>55</v>
      </c>
      <c r="G39" s="19">
        <f t="shared" si="3"/>
        <v>0</v>
      </c>
      <c r="H39" s="2">
        <v>55</v>
      </c>
      <c r="I39" s="3">
        <f>H39-D39</f>
        <v>0</v>
      </c>
    </row>
    <row r="40" spans="1:17" ht="17" thickBot="1" x14ac:dyDescent="0.25">
      <c r="A40" s="121"/>
      <c r="B40" s="168" t="s">
        <v>27</v>
      </c>
      <c r="C40" s="168"/>
      <c r="D40" s="2">
        <v>0</v>
      </c>
      <c r="E40" s="1">
        <v>0</v>
      </c>
      <c r="F40" s="47">
        <v>0</v>
      </c>
      <c r="G40" s="19">
        <v>0</v>
      </c>
      <c r="H40" s="2">
        <v>0</v>
      </c>
      <c r="I40" s="89"/>
    </row>
    <row r="41" spans="1:17" ht="17" thickBot="1" x14ac:dyDescent="0.25">
      <c r="A41" s="121"/>
      <c r="B41" s="136" t="s">
        <v>9</v>
      </c>
      <c r="C41" s="136"/>
      <c r="D41" s="2">
        <v>600</v>
      </c>
      <c r="E41" s="1">
        <v>150</v>
      </c>
      <c r="F41" s="47">
        <v>600</v>
      </c>
      <c r="G41" s="19">
        <f t="shared" si="3"/>
        <v>0</v>
      </c>
      <c r="H41" s="2">
        <v>600</v>
      </c>
      <c r="I41" s="6"/>
    </row>
    <row r="42" spans="1:17" ht="17" thickBot="1" x14ac:dyDescent="0.25">
      <c r="A42" s="121"/>
      <c r="B42" s="139"/>
      <c r="C42" s="139"/>
      <c r="D42" s="35"/>
      <c r="E42" s="12"/>
      <c r="F42" s="47"/>
      <c r="G42" s="19"/>
      <c r="H42" s="35"/>
      <c r="I42" s="36"/>
    </row>
    <row r="43" spans="1:17" ht="17" thickBot="1" x14ac:dyDescent="0.25">
      <c r="A43" s="121"/>
      <c r="B43" s="146" t="s">
        <v>10</v>
      </c>
      <c r="C43" s="147"/>
      <c r="D43" s="10">
        <f t="shared" ref="D43:F43" si="4">SUM(D38:D41)</f>
        <v>680</v>
      </c>
      <c r="E43" s="44">
        <f>SUM(E38:E41)</f>
        <v>150</v>
      </c>
      <c r="F43" s="44">
        <f t="shared" si="4"/>
        <v>680</v>
      </c>
      <c r="G43" s="21">
        <f t="shared" si="3"/>
        <v>0</v>
      </c>
      <c r="H43" s="10">
        <f t="shared" ref="H43" si="5">SUM(H38:H41)</f>
        <v>680</v>
      </c>
      <c r="I43" s="3">
        <f>H43-D43</f>
        <v>0</v>
      </c>
    </row>
    <row r="44" spans="1:17" ht="17" thickBot="1" x14ac:dyDescent="0.25">
      <c r="A44" s="121"/>
      <c r="B44" s="55"/>
      <c r="C44" s="56"/>
      <c r="D44" s="57"/>
      <c r="E44" s="58"/>
      <c r="F44" s="59"/>
      <c r="G44" s="55"/>
      <c r="H44" s="71"/>
      <c r="I44" s="81"/>
    </row>
    <row r="45" spans="1:17" ht="26" customHeight="1" thickBot="1" x14ac:dyDescent="0.25">
      <c r="A45" s="122"/>
      <c r="B45" s="140" t="s">
        <v>20</v>
      </c>
      <c r="C45" s="140"/>
      <c r="D45" s="68">
        <f>D29+D35+D43</f>
        <v>3515</v>
      </c>
      <c r="E45" s="68">
        <f>E29+E35+E43</f>
        <v>150</v>
      </c>
      <c r="F45" s="69">
        <f>F29+F35+F43</f>
        <v>3516</v>
      </c>
      <c r="G45" s="93">
        <f t="shared" ref="G45" si="6">D45-F45</f>
        <v>-1</v>
      </c>
      <c r="H45" s="68">
        <f>H29+H35+H43</f>
        <v>3530</v>
      </c>
      <c r="I45" s="68">
        <f>I29+I35+I43</f>
        <v>15</v>
      </c>
    </row>
    <row r="46" spans="1:17" ht="17" thickBot="1" x14ac:dyDescent="0.25">
      <c r="B46" s="55"/>
      <c r="C46" s="56"/>
      <c r="D46" s="57"/>
      <c r="E46" s="58"/>
      <c r="F46" s="59"/>
      <c r="G46" s="55"/>
      <c r="H46" s="57"/>
      <c r="I46" s="16"/>
    </row>
    <row r="47" spans="1:17" ht="26" customHeight="1" x14ac:dyDescent="0.2">
      <c r="B47" s="128" t="s">
        <v>38</v>
      </c>
      <c r="C47" s="129"/>
      <c r="D47" s="94">
        <f>D18-D45</f>
        <v>1112.8199999999997</v>
      </c>
      <c r="E47" s="95">
        <f>E18-E45</f>
        <v>3901.5</v>
      </c>
      <c r="F47" s="95">
        <f>F18-F45</f>
        <v>919.81999999999971</v>
      </c>
      <c r="G47" s="199"/>
      <c r="H47" s="98">
        <f>H18-H45</f>
        <v>782.18000000000029</v>
      </c>
      <c r="I47" s="191"/>
    </row>
    <row r="48" spans="1:17" ht="17" thickBot="1" x14ac:dyDescent="0.25">
      <c r="B48" s="126" t="s">
        <v>39</v>
      </c>
      <c r="C48" s="127"/>
      <c r="D48" s="88">
        <v>2000</v>
      </c>
      <c r="E48" s="88">
        <v>2000</v>
      </c>
      <c r="F48" s="90">
        <v>2000</v>
      </c>
      <c r="G48" s="200"/>
      <c r="H48" s="99">
        <v>2000</v>
      </c>
      <c r="I48" s="192"/>
    </row>
    <row r="49" spans="2:9" ht="28" customHeight="1" thickBot="1" x14ac:dyDescent="0.25">
      <c r="B49" s="178" t="s">
        <v>35</v>
      </c>
      <c r="C49" s="179"/>
      <c r="D49" s="96">
        <f>D47+D48</f>
        <v>3112.8199999999997</v>
      </c>
      <c r="E49" s="97">
        <f>E47+E48</f>
        <v>5901.5</v>
      </c>
      <c r="F49" s="91">
        <f>F47+F48</f>
        <v>2919.8199999999997</v>
      </c>
      <c r="G49" s="201"/>
      <c r="H49" s="116">
        <f>H47+H48</f>
        <v>2782.1800000000003</v>
      </c>
      <c r="I49" s="193"/>
    </row>
    <row r="50" spans="2:9" ht="17" thickBot="1" x14ac:dyDescent="0.25">
      <c r="B50" s="175"/>
      <c r="C50" s="176"/>
      <c r="D50" s="7"/>
      <c r="E50" s="7"/>
      <c r="F50" s="7"/>
      <c r="G50" s="7"/>
      <c r="H50" s="7"/>
      <c r="I50" s="4"/>
    </row>
    <row r="51" spans="2:9" ht="36" customHeight="1" thickBot="1" x14ac:dyDescent="0.25">
      <c r="B51" s="169" t="s">
        <v>34</v>
      </c>
      <c r="C51" s="170"/>
      <c r="D51" s="170"/>
      <c r="E51" s="170"/>
      <c r="F51" s="170"/>
      <c r="G51" s="170"/>
      <c r="H51" s="170"/>
      <c r="I51" s="171"/>
    </row>
    <row r="52" spans="2:9" ht="17" thickBot="1" x14ac:dyDescent="0.25"/>
    <row r="53" spans="2:9" ht="17" thickBot="1" x14ac:dyDescent="0.25">
      <c r="B53" s="195" t="s">
        <v>40</v>
      </c>
      <c r="C53" s="196" t="s">
        <v>51</v>
      </c>
      <c r="D53" s="197"/>
    </row>
    <row r="55" spans="2:9" x14ac:dyDescent="0.2">
      <c r="C55" s="198">
        <v>46068</v>
      </c>
      <c r="D55" t="s">
        <v>53</v>
      </c>
      <c r="E55" t="s">
        <v>54</v>
      </c>
    </row>
    <row r="56" spans="2:9" x14ac:dyDescent="0.2">
      <c r="C56" s="198">
        <v>46062</v>
      </c>
      <c r="D56" t="s">
        <v>55</v>
      </c>
    </row>
    <row r="63" spans="2:9" x14ac:dyDescent="0.2">
      <c r="C63" s="42"/>
    </row>
    <row r="65" spans="3:15" x14ac:dyDescent="0.2">
      <c r="C65" s="43"/>
    </row>
    <row r="66" spans="3:15" x14ac:dyDescent="0.2">
      <c r="E66" t="s">
        <v>15</v>
      </c>
    </row>
    <row r="67" spans="3:15" x14ac:dyDescent="0.2">
      <c r="C67" s="43"/>
      <c r="O67" s="13" t="s">
        <v>16</v>
      </c>
    </row>
    <row r="103" spans="15:15" x14ac:dyDescent="0.2">
      <c r="O103" t="s">
        <v>17</v>
      </c>
    </row>
  </sheetData>
  <mergeCells count="53">
    <mergeCell ref="B28:C28"/>
    <mergeCell ref="B29:C29"/>
    <mergeCell ref="B49:C49"/>
    <mergeCell ref="B3:C3"/>
    <mergeCell ref="B12:C12"/>
    <mergeCell ref="B13:C13"/>
    <mergeCell ref="B14:C14"/>
    <mergeCell ref="B7:C7"/>
    <mergeCell ref="B8:C8"/>
    <mergeCell ref="B51:I51"/>
    <mergeCell ref="B31:C31"/>
    <mergeCell ref="B32:C32"/>
    <mergeCell ref="B33:C33"/>
    <mergeCell ref="B35:C35"/>
    <mergeCell ref="B36:C36"/>
    <mergeCell ref="B37:C37"/>
    <mergeCell ref="B38:C38"/>
    <mergeCell ref="B39:C39"/>
    <mergeCell ref="B41:C41"/>
    <mergeCell ref="B34:C34"/>
    <mergeCell ref="B50:C50"/>
    <mergeCell ref="E3:F3"/>
    <mergeCell ref="H3:I3"/>
    <mergeCell ref="B43:C43"/>
    <mergeCell ref="B23:C23"/>
    <mergeCell ref="D4:F4"/>
    <mergeCell ref="B4:C4"/>
    <mergeCell ref="H4:I4"/>
    <mergeCell ref="B5:C5"/>
    <mergeCell ref="B6:C6"/>
    <mergeCell ref="B9:C9"/>
    <mergeCell ref="B10:C10"/>
    <mergeCell ref="B11:C11"/>
    <mergeCell ref="B16:C16"/>
    <mergeCell ref="B17:C17"/>
    <mergeCell ref="B42:C42"/>
    <mergeCell ref="B40:C40"/>
    <mergeCell ref="A9:A11"/>
    <mergeCell ref="A21:A45"/>
    <mergeCell ref="A13:A15"/>
    <mergeCell ref="B48:C48"/>
    <mergeCell ref="B47:C47"/>
    <mergeCell ref="B15:C15"/>
    <mergeCell ref="B30:C30"/>
    <mergeCell ref="B18:C18"/>
    <mergeCell ref="B20:C20"/>
    <mergeCell ref="B21:C21"/>
    <mergeCell ref="B22:C22"/>
    <mergeCell ref="B24:C24"/>
    <mergeCell ref="B25:C25"/>
    <mergeCell ref="B26:C26"/>
    <mergeCell ref="B45:C45"/>
    <mergeCell ref="B27:C27"/>
  </mergeCells>
  <phoneticPr fontId="9" type="noConversion"/>
  <pageMargins left="0.75" right="0.75" top="1" bottom="1" header="0.5" footer="0.5"/>
  <pageSetup scale="65" orientation="portrait" horizontalDpi="4294967292" verticalDpi="4294967292" copies="3"/>
  <ignoredErrors>
    <ignoredError sqref="G45" formula="1"/>
  </ignoredError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Day</dc:creator>
  <cp:lastModifiedBy>Peter Day</cp:lastModifiedBy>
  <cp:lastPrinted>2025-09-18T15:01:23Z</cp:lastPrinted>
  <dcterms:created xsi:type="dcterms:W3CDTF">2019-08-06T18:07:00Z</dcterms:created>
  <dcterms:modified xsi:type="dcterms:W3CDTF">2026-02-16T00:46:36Z</dcterms:modified>
</cp:coreProperties>
</file>