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180" yWindow="0" windowWidth="26120" windowHeight="16060" tabRatio="500"/>
  </bookViews>
  <sheets>
    <sheet name="Sheet1" sheetId="1" r:id="rId1"/>
  </sheets>
  <definedNames>
    <definedName name="_xlnm.Print_Area" localSheetId="0">Sheet1!$B$2:$G$49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E47" i="1"/>
  <c r="D47" i="1"/>
  <c r="F10" i="1"/>
  <c r="F11" i="1"/>
  <c r="D8" i="1"/>
  <c r="D9" i="1"/>
  <c r="G11" i="1"/>
  <c r="G10" i="1"/>
  <c r="E14" i="1"/>
  <c r="E15" i="1"/>
  <c r="E20" i="1"/>
  <c r="E21" i="1"/>
  <c r="E22" i="1"/>
  <c r="E25" i="1"/>
  <c r="E37" i="1"/>
  <c r="E44" i="1"/>
  <c r="E46" i="1"/>
  <c r="F6" i="1"/>
  <c r="D14" i="1"/>
  <c r="D15" i="1"/>
  <c r="D25" i="1"/>
  <c r="D30" i="1"/>
  <c r="D37" i="1"/>
  <c r="D44" i="1"/>
  <c r="D46" i="1"/>
  <c r="F14" i="1"/>
  <c r="F15" i="1"/>
  <c r="F25" i="1"/>
  <c r="F30" i="1"/>
  <c r="F37" i="1"/>
  <c r="F44" i="1"/>
  <c r="F46" i="1"/>
  <c r="G30" i="1"/>
  <c r="G44" i="1"/>
</calcChain>
</file>

<file path=xl/sharedStrings.xml><?xml version="1.0" encoding="utf-8"?>
<sst xmlns="http://schemas.openxmlformats.org/spreadsheetml/2006/main" count="46" uniqueCount="46">
  <si>
    <t>Category</t>
  </si>
  <si>
    <t>Increase / Decrease</t>
  </si>
  <si>
    <t>Total Income</t>
  </si>
  <si>
    <t>Balance Available</t>
  </si>
  <si>
    <t>Office Expenses</t>
  </si>
  <si>
    <t>- Insurance</t>
  </si>
  <si>
    <t>- Meetings &amp; Events</t>
  </si>
  <si>
    <t>Total Office Expense</t>
  </si>
  <si>
    <t>Maintenance &amp; Repair</t>
  </si>
  <si>
    <t>- Misc</t>
  </si>
  <si>
    <t>Total Maintenance &amp; Repair</t>
  </si>
  <si>
    <t>Operating Fees</t>
  </si>
  <si>
    <t>- State Registration</t>
  </si>
  <si>
    <t>- Twin Lakes</t>
  </si>
  <si>
    <t>- Web Site</t>
  </si>
  <si>
    <t>Total Operating Fees</t>
  </si>
  <si>
    <t xml:space="preserve">Projected YE Available Bank Balance </t>
  </si>
  <si>
    <t>- Legal fees, taxes, unplanned</t>
  </si>
  <si>
    <t>TOTAL BUDGET &amp; CONTINGENCY</t>
  </si>
  <si>
    <t>- Legal</t>
  </si>
  <si>
    <t>Interest (CO Community Banks)</t>
  </si>
  <si>
    <t>2020 RESULTS</t>
  </si>
  <si>
    <t>Owners’ Assessment (2020) 32 lots @ $48/lot</t>
  </si>
  <si>
    <t>2020 Approved Budget</t>
  </si>
  <si>
    <t>- Bank (Checks, Safe Deposit Box)</t>
  </si>
  <si>
    <t>**Contingency ($2000)</t>
  </si>
  <si>
    <t>2021 Proposed Budget</t>
  </si>
  <si>
    <t>Anticipated collection of late dues and fees</t>
  </si>
  <si>
    <t>***RETAINED CONTINGENCY (2021)</t>
  </si>
  <si>
    <t>Checking Account (Year end)</t>
  </si>
  <si>
    <t xml:space="preserve">*Tract B Fee (2020) 20 bedrooms @ $8.00/Bdrm; </t>
  </si>
  <si>
    <t>- Supplies, Stamps &amp; Copying</t>
  </si>
  <si>
    <t>- Post Office (Box, Mailings)</t>
  </si>
  <si>
    <t>*Tract B fee is 1/6 of lot assessment multiplied by number of condominium bedrooms. **The 2020 budget preserves $2000 as a contingency for unplanned items. ***The 2021 budget retains the proviously established contingency ($2000).</t>
  </si>
  <si>
    <t>/</t>
  </si>
  <si>
    <t/>
  </si>
  <si>
    <t>n                       B</t>
  </si>
  <si>
    <t>Owners’ Assessment (2021) 32 lots @ $60/lot</t>
  </si>
  <si>
    <t xml:space="preserve">*Tract B Fee (2021) 20 bedrooms @ $10.00/Bdrm; </t>
  </si>
  <si>
    <t xml:space="preserve">-Signage </t>
  </si>
  <si>
    <t xml:space="preserve">2021  APPROVED BUDGET </t>
  </si>
  <si>
    <t>Last Update: 11/01/2020</t>
  </si>
  <si>
    <t>Total Contingency (2020-2021)</t>
  </si>
  <si>
    <t xml:space="preserve">Projected YE Operating Funds </t>
  </si>
  <si>
    <t>2020 Actual Income &amp; Expenditures (12/31/2020)</t>
  </si>
  <si>
    <t xml:space="preserve">GWEOA 2020 Results &amp; 2021 Budget (Approved: 10/17/2020)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</si>
</sst>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4" x14ac:knownFonts="1">
    <font>
      <sz val="12"/>
      <color theme="1"/>
      <name val="Calibri"/>
      <family val="2"/>
      <scheme val="minor"/>
    </font>
    <font>
      <sz val="10"/>
      <color rgb="FF453CCC"/>
      <name val="Arial"/>
    </font>
    <font>
      <sz val="10"/>
      <color theme="1"/>
      <name val="Arial"/>
    </font>
    <font>
      <b/>
      <sz val="10"/>
      <color rgb="FF453CCC"/>
      <name val="Arial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rgb="FFFF0000"/>
      <name val="Arial"/>
    </font>
    <font>
      <sz val="8"/>
      <name val="Calibri"/>
      <family val="2"/>
      <scheme val="minor"/>
    </font>
    <font>
      <sz val="10"/>
      <color rgb="FF3844CA"/>
      <name val="Arial"/>
    </font>
    <font>
      <b/>
      <sz val="10"/>
      <color rgb="FF3844CA"/>
      <name val="Arial"/>
    </font>
    <font>
      <b/>
      <sz val="10"/>
      <color theme="3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/>
      <right style="medium">
        <color rgb="FFC1C1C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000000"/>
      </bottom>
      <diagonal/>
    </border>
    <border>
      <left/>
      <right style="medium">
        <color rgb="FFC1C1C1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1C1C1"/>
      </top>
      <bottom/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C1C1C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7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8">
    <xf numFmtId="0" fontId="0" fillId="0" borderId="0" xfId="0"/>
    <xf numFmtId="8" fontId="1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8" fontId="3" fillId="2" borderId="14" xfId="0" applyNumberFormat="1" applyFont="1" applyFill="1" applyBorder="1" applyAlignment="1">
      <alignment vertical="center" wrapText="1"/>
    </xf>
    <xf numFmtId="8" fontId="3" fillId="2" borderId="15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0" fontId="0" fillId="0" borderId="0" xfId="0" applyAlignment="1"/>
    <xf numFmtId="8" fontId="1" fillId="0" borderId="37" xfId="0" applyNumberFormat="1" applyFont="1" applyBorder="1" applyAlignment="1">
      <alignment vertical="center" wrapText="1"/>
    </xf>
    <xf numFmtId="8" fontId="1" fillId="2" borderId="15" xfId="0" applyNumberFormat="1" applyFont="1" applyFill="1" applyBorder="1" applyAlignment="1">
      <alignment vertical="center" wrapText="1"/>
    </xf>
    <xf numFmtId="8" fontId="1" fillId="2" borderId="33" xfId="0" applyNumberFormat="1" applyFont="1" applyFill="1" applyBorder="1" applyAlignment="1">
      <alignment vertical="center" wrapText="1"/>
    </xf>
    <xf numFmtId="8" fontId="1" fillId="0" borderId="4" xfId="0" applyNumberFormat="1" applyFont="1" applyBorder="1" applyAlignment="1">
      <alignment horizontal="right" vertical="center" wrapText="1"/>
    </xf>
    <xf numFmtId="8" fontId="1" fillId="0" borderId="32" xfId="0" applyNumberFormat="1" applyFont="1" applyBorder="1" applyAlignment="1">
      <alignment horizontal="right" vertical="center" wrapText="1"/>
    </xf>
    <xf numFmtId="8" fontId="3" fillId="0" borderId="26" xfId="0" applyNumberFormat="1" applyFont="1" applyBorder="1" applyAlignment="1">
      <alignment horizontal="right" vertical="center" wrapText="1"/>
    </xf>
    <xf numFmtId="8" fontId="3" fillId="0" borderId="25" xfId="0" applyNumberFormat="1" applyFont="1" applyBorder="1" applyAlignment="1">
      <alignment horizontal="right" vertical="center" wrapText="1"/>
    </xf>
    <xf numFmtId="8" fontId="1" fillId="0" borderId="25" xfId="0" applyNumberFormat="1" applyFont="1" applyBorder="1" applyAlignment="1">
      <alignment horizontal="right" vertical="center" wrapText="1"/>
    </xf>
    <xf numFmtId="8" fontId="1" fillId="0" borderId="3" xfId="0" applyNumberFormat="1" applyFont="1" applyBorder="1" applyAlignment="1">
      <alignment horizontal="right" vertical="center" wrapText="1"/>
    </xf>
    <xf numFmtId="8" fontId="3" fillId="2" borderId="16" xfId="0" applyNumberFormat="1" applyFont="1" applyFill="1" applyBorder="1" applyAlignment="1">
      <alignment horizontal="right" vertical="center" wrapText="1"/>
    </xf>
    <xf numFmtId="8" fontId="3" fillId="2" borderId="17" xfId="0" applyNumberFormat="1" applyFont="1" applyFill="1" applyBorder="1" applyAlignment="1">
      <alignment vertical="center" wrapText="1"/>
    </xf>
    <xf numFmtId="8" fontId="2" fillId="0" borderId="26" xfId="0" applyNumberFormat="1" applyFont="1" applyBorder="1" applyAlignment="1">
      <alignment horizontal="right" vertical="center" wrapText="1"/>
    </xf>
    <xf numFmtId="8" fontId="2" fillId="0" borderId="3" xfId="0" applyNumberFormat="1" applyFont="1" applyBorder="1" applyAlignment="1">
      <alignment vertical="center" wrapText="1"/>
    </xf>
    <xf numFmtId="8" fontId="4" fillId="0" borderId="16" xfId="0" applyNumberFormat="1" applyFont="1" applyFill="1" applyBorder="1" applyAlignment="1">
      <alignment vertical="center" wrapText="1"/>
    </xf>
    <xf numFmtId="8" fontId="4" fillId="0" borderId="17" xfId="0" applyNumberFormat="1" applyFont="1" applyFill="1" applyBorder="1" applyAlignment="1">
      <alignment vertical="center" wrapText="1"/>
    </xf>
    <xf numFmtId="8" fontId="2" fillId="0" borderId="25" xfId="0" applyNumberFormat="1" applyFont="1" applyBorder="1" applyAlignment="1">
      <alignment horizontal="right" vertical="center" wrapText="1"/>
    </xf>
    <xf numFmtId="8" fontId="2" fillId="0" borderId="4" xfId="0" applyNumberFormat="1" applyFont="1" applyBorder="1" applyAlignment="1">
      <alignment vertical="center" wrapText="1"/>
    </xf>
    <xf numFmtId="8" fontId="4" fillId="2" borderId="14" xfId="0" applyNumberFormat="1" applyFont="1" applyFill="1" applyBorder="1" applyAlignment="1">
      <alignment vertical="center" wrapText="1"/>
    </xf>
    <xf numFmtId="8" fontId="4" fillId="2" borderId="15" xfId="0" applyNumberFormat="1" applyFont="1" applyFill="1" applyBorder="1" applyAlignment="1">
      <alignment vertical="center" wrapText="1"/>
    </xf>
    <xf numFmtId="8" fontId="2" fillId="2" borderId="15" xfId="0" applyNumberFormat="1" applyFont="1" applyFill="1" applyBorder="1" applyAlignment="1">
      <alignment vertical="center" wrapText="1"/>
    </xf>
    <xf numFmtId="8" fontId="1" fillId="2" borderId="17" xfId="0" applyNumberFormat="1" applyFont="1" applyFill="1" applyBorder="1" applyAlignment="1">
      <alignment horizontal="right" vertical="center" wrapText="1"/>
    </xf>
    <xf numFmtId="8" fontId="2" fillId="2" borderId="15" xfId="0" applyNumberFormat="1" applyFont="1" applyFill="1" applyBorder="1" applyAlignment="1">
      <alignment horizontal="right" vertical="center" wrapText="1"/>
    </xf>
    <xf numFmtId="8" fontId="1" fillId="0" borderId="8" xfId="0" applyNumberFormat="1" applyFont="1" applyBorder="1" applyAlignment="1">
      <alignment vertical="center" wrapText="1"/>
    </xf>
    <xf numFmtId="8" fontId="1" fillId="0" borderId="21" xfId="0" applyNumberFormat="1" applyFont="1" applyBorder="1" applyAlignment="1">
      <alignment vertical="center" wrapText="1"/>
    </xf>
    <xf numFmtId="8" fontId="3" fillId="0" borderId="32" xfId="0" applyNumberFormat="1" applyFont="1" applyBorder="1" applyAlignment="1">
      <alignment horizontal="right" vertical="center" wrapText="1"/>
    </xf>
    <xf numFmtId="8" fontId="3" fillId="2" borderId="32" xfId="0" applyNumberFormat="1" applyFont="1" applyFill="1" applyBorder="1" applyAlignment="1">
      <alignment horizontal="right" vertical="center" wrapText="1"/>
    </xf>
    <xf numFmtId="8" fontId="3" fillId="0" borderId="29" xfId="0" applyNumberFormat="1" applyFont="1" applyBorder="1" applyAlignment="1">
      <alignment horizontal="right" vertical="center" wrapText="1"/>
    </xf>
    <xf numFmtId="8" fontId="4" fillId="2" borderId="15" xfId="0" applyNumberFormat="1" applyFont="1" applyFill="1" applyBorder="1" applyAlignment="1">
      <alignment horizontal="right" vertical="center" wrapText="1"/>
    </xf>
    <xf numFmtId="8" fontId="3" fillId="2" borderId="26" xfId="0" applyNumberFormat="1" applyFont="1" applyFill="1" applyBorder="1" applyAlignment="1">
      <alignment horizontal="right" vertical="center" wrapText="1"/>
    </xf>
    <xf numFmtId="8" fontId="3" fillId="2" borderId="17" xfId="0" applyNumberFormat="1" applyFont="1" applyFill="1" applyBorder="1" applyAlignment="1">
      <alignment horizontal="right" vertical="center" wrapText="1"/>
    </xf>
    <xf numFmtId="8" fontId="4" fillId="2" borderId="16" xfId="0" applyNumberFormat="1" applyFont="1" applyFill="1" applyBorder="1" applyAlignment="1">
      <alignment vertical="center" wrapText="1"/>
    </xf>
    <xf numFmtId="8" fontId="4" fillId="2" borderId="17" xfId="0" applyNumberFormat="1" applyFont="1" applyFill="1" applyBorder="1" applyAlignment="1">
      <alignment vertical="center" wrapText="1"/>
    </xf>
    <xf numFmtId="8" fontId="1" fillId="0" borderId="3" xfId="0" applyNumberFormat="1" applyFont="1" applyBorder="1" applyAlignment="1">
      <alignment vertical="center" wrapText="1"/>
    </xf>
    <xf numFmtId="8" fontId="3" fillId="2" borderId="18" xfId="0" applyNumberFormat="1" applyFont="1" applyFill="1" applyBorder="1" applyAlignment="1">
      <alignment vertical="center" wrapText="1"/>
    </xf>
    <xf numFmtId="8" fontId="4" fillId="2" borderId="19" xfId="0" applyNumberFormat="1" applyFont="1" applyFill="1" applyBorder="1" applyAlignment="1">
      <alignment vertical="center" wrapText="1"/>
    </xf>
    <xf numFmtId="8" fontId="2" fillId="0" borderId="5" xfId="0" applyNumberFormat="1" applyFont="1" applyBorder="1" applyAlignment="1">
      <alignment vertical="center" wrapText="1"/>
    </xf>
    <xf numFmtId="8" fontId="9" fillId="2" borderId="15" xfId="0" applyNumberFormat="1" applyFont="1" applyFill="1" applyBorder="1" applyAlignment="1">
      <alignment vertical="center" wrapText="1"/>
    </xf>
    <xf numFmtId="8" fontId="1" fillId="2" borderId="14" xfId="0" applyNumberFormat="1" applyFont="1" applyFill="1" applyBorder="1" applyAlignment="1">
      <alignment vertical="center" wrapText="1"/>
    </xf>
    <xf numFmtId="8" fontId="1" fillId="2" borderId="26" xfId="0" applyNumberFormat="1" applyFont="1" applyFill="1" applyBorder="1" applyAlignment="1">
      <alignment horizontal="right" vertical="center" wrapText="1"/>
    </xf>
    <xf numFmtId="8" fontId="3" fillId="0" borderId="14" xfId="0" applyNumberFormat="1" applyFont="1" applyFill="1" applyBorder="1" applyAlignment="1">
      <alignment vertical="center" wrapText="1"/>
    </xf>
    <xf numFmtId="8" fontId="4" fillId="0" borderId="14" xfId="0" applyNumberFormat="1" applyFont="1" applyFill="1" applyBorder="1" applyAlignment="1">
      <alignment vertical="center" wrapText="1"/>
    </xf>
    <xf numFmtId="8" fontId="3" fillId="0" borderId="16" xfId="0" applyNumberFormat="1" applyFont="1" applyFill="1" applyBorder="1" applyAlignment="1">
      <alignment horizontal="right" vertical="center" wrapText="1"/>
    </xf>
    <xf numFmtId="8" fontId="3" fillId="2" borderId="25" xfId="0" applyNumberFormat="1" applyFont="1" applyFill="1" applyBorder="1" applyAlignment="1">
      <alignment horizontal="right" vertical="center" wrapText="1"/>
    </xf>
    <xf numFmtId="8" fontId="1" fillId="2" borderId="4" xfId="0" applyNumberFormat="1" applyFont="1" applyFill="1" applyBorder="1" applyAlignment="1">
      <alignment vertical="center" wrapText="1"/>
    </xf>
    <xf numFmtId="8" fontId="3" fillId="0" borderId="15" xfId="0" applyNumberFormat="1" applyFont="1" applyBorder="1" applyAlignment="1">
      <alignment horizontal="right" vertical="center" wrapText="1"/>
    </xf>
    <xf numFmtId="0" fontId="8" fillId="2" borderId="24" xfId="0" applyFont="1" applyFill="1" applyBorder="1" applyAlignment="1">
      <alignment vertical="center" wrapText="1"/>
    </xf>
    <xf numFmtId="8" fontId="3" fillId="2" borderId="25" xfId="0" applyNumberFormat="1" applyFont="1" applyFill="1" applyBorder="1" applyAlignment="1">
      <alignment vertical="center" wrapText="1"/>
    </xf>
    <xf numFmtId="8" fontId="3" fillId="2" borderId="32" xfId="0" applyNumberFormat="1" applyFont="1" applyFill="1" applyBorder="1" applyAlignment="1">
      <alignment vertical="center" wrapText="1"/>
    </xf>
    <xf numFmtId="8" fontId="3" fillId="2" borderId="40" xfId="0" applyNumberFormat="1" applyFont="1" applyFill="1" applyBorder="1" applyAlignment="1">
      <alignment vertical="center" wrapText="1"/>
    </xf>
    <xf numFmtId="8" fontId="3" fillId="2" borderId="27" xfId="0" applyNumberFormat="1" applyFont="1" applyFill="1" applyBorder="1" applyAlignment="1">
      <alignment horizontal="right" vertical="center" wrapText="1"/>
    </xf>
    <xf numFmtId="8" fontId="3" fillId="0" borderId="38" xfId="0" applyNumberFormat="1" applyFont="1" applyFill="1" applyBorder="1" applyAlignment="1">
      <alignment vertical="center" wrapText="1"/>
    </xf>
    <xf numFmtId="8" fontId="4" fillId="0" borderId="36" xfId="0" applyNumberFormat="1" applyFont="1" applyFill="1" applyBorder="1" applyAlignment="1">
      <alignment horizontal="right" vertical="center" wrapText="1"/>
    </xf>
    <xf numFmtId="8" fontId="4" fillId="0" borderId="41" xfId="0" applyNumberFormat="1" applyFont="1" applyFill="1" applyBorder="1" applyAlignment="1">
      <alignment vertical="center" wrapText="1"/>
    </xf>
    <xf numFmtId="8" fontId="4" fillId="0" borderId="29" xfId="0" applyNumberFormat="1" applyFont="1" applyFill="1" applyBorder="1" applyAlignment="1">
      <alignment vertical="center" wrapText="1"/>
    </xf>
    <xf numFmtId="8" fontId="2" fillId="0" borderId="42" xfId="0" applyNumberFormat="1" applyFont="1" applyBorder="1" applyAlignment="1">
      <alignment vertical="center" wrapText="1"/>
    </xf>
    <xf numFmtId="8" fontId="1" fillId="0" borderId="29" xfId="0" applyNumberFormat="1" applyFont="1" applyBorder="1" applyAlignment="1">
      <alignment horizontal="right" vertical="center" wrapText="1"/>
    </xf>
    <xf numFmtId="8" fontId="1" fillId="0" borderId="4" xfId="0" applyNumberFormat="1" applyFont="1" applyFill="1" applyBorder="1" applyAlignment="1">
      <alignment vertical="center" wrapText="1"/>
    </xf>
    <xf numFmtId="0" fontId="0" fillId="0" borderId="0" xfId="0" quotePrefix="1"/>
    <xf numFmtId="8" fontId="11" fillId="0" borderId="25" xfId="0" applyNumberFormat="1" applyFont="1" applyBorder="1" applyAlignment="1">
      <alignment horizontal="right" vertical="center" wrapText="1"/>
    </xf>
    <xf numFmtId="8" fontId="12" fillId="2" borderId="14" xfId="0" applyNumberFormat="1" applyFont="1" applyFill="1" applyBorder="1" applyAlignment="1">
      <alignment vertical="center" wrapText="1"/>
    </xf>
    <xf numFmtId="8" fontId="11" fillId="2" borderId="15" xfId="0" applyNumberFormat="1" applyFont="1" applyFill="1" applyBorder="1" applyAlignment="1">
      <alignment vertical="center" wrapText="1"/>
    </xf>
    <xf numFmtId="8" fontId="1" fillId="2" borderId="8" xfId="0" applyNumberFormat="1" applyFont="1" applyFill="1" applyBorder="1" applyAlignment="1">
      <alignment vertical="center" wrapText="1"/>
    </xf>
    <xf numFmtId="8" fontId="1" fillId="2" borderId="21" xfId="0" applyNumberFormat="1" applyFont="1" applyFill="1" applyBorder="1" applyAlignment="1">
      <alignment vertical="center" wrapText="1"/>
    </xf>
    <xf numFmtId="8" fontId="1" fillId="2" borderId="8" xfId="0" applyNumberFormat="1" applyFont="1" applyFill="1" applyBorder="1" applyAlignment="1">
      <alignment horizontal="left" vertical="center" wrapText="1"/>
    </xf>
    <xf numFmtId="8" fontId="1" fillId="2" borderId="28" xfId="0" applyNumberFormat="1" applyFont="1" applyFill="1" applyBorder="1" applyAlignment="1">
      <alignment horizontal="left" vertical="center" wrapText="1"/>
    </xf>
    <xf numFmtId="8" fontId="1" fillId="0" borderId="6" xfId="0" applyNumberFormat="1" applyFont="1" applyBorder="1" applyAlignment="1">
      <alignment vertical="center" wrapText="1"/>
    </xf>
    <xf numFmtId="8" fontId="1" fillId="0" borderId="2" xfId="0" applyNumberFormat="1" applyFont="1" applyBorder="1" applyAlignment="1">
      <alignment vertical="center" wrapText="1"/>
    </xf>
    <xf numFmtId="8" fontId="2" fillId="2" borderId="6" xfId="0" applyNumberFormat="1" applyFont="1" applyFill="1" applyBorder="1" applyAlignment="1">
      <alignment vertical="center" wrapText="1"/>
    </xf>
    <xf numFmtId="8" fontId="2" fillId="2" borderId="2" xfId="0" applyNumberFormat="1" applyFont="1" applyFill="1" applyBorder="1" applyAlignment="1">
      <alignment vertical="center" wrapText="1"/>
    </xf>
    <xf numFmtId="8" fontId="2" fillId="0" borderId="6" xfId="0" applyNumberFormat="1" applyFont="1" applyBorder="1" applyAlignment="1">
      <alignment vertical="center" wrapText="1"/>
    </xf>
    <xf numFmtId="8" fontId="2" fillId="0" borderId="2" xfId="0" applyNumberFormat="1" applyFont="1" applyBorder="1" applyAlignment="1">
      <alignment vertical="center" wrapText="1"/>
    </xf>
    <xf numFmtId="8" fontId="1" fillId="0" borderId="9" xfId="0" applyNumberFormat="1" applyFont="1" applyBorder="1" applyAlignment="1">
      <alignment vertical="center" wrapText="1"/>
    </xf>
    <xf numFmtId="8" fontId="1" fillId="0" borderId="22" xfId="0" applyNumberFormat="1" applyFont="1" applyBorder="1" applyAlignment="1">
      <alignment vertical="center" wrapText="1"/>
    </xf>
    <xf numFmtId="8" fontId="1" fillId="0" borderId="7" xfId="0" applyNumberFormat="1" applyFont="1" applyBorder="1" applyAlignment="1">
      <alignment vertical="center" wrapText="1"/>
    </xf>
    <xf numFmtId="8" fontId="1" fillId="0" borderId="20" xfId="0" applyNumberFormat="1" applyFont="1" applyBorder="1" applyAlignment="1">
      <alignment vertical="center" wrapText="1"/>
    </xf>
    <xf numFmtId="8" fontId="1" fillId="0" borderId="8" xfId="0" applyNumberFormat="1" applyFont="1" applyBorder="1" applyAlignment="1">
      <alignment vertical="center" wrapText="1"/>
    </xf>
    <xf numFmtId="8" fontId="1" fillId="0" borderId="21" xfId="0" applyNumberFormat="1" applyFont="1" applyBorder="1" applyAlignment="1">
      <alignment vertical="center" wrapText="1"/>
    </xf>
    <xf numFmtId="8" fontId="1" fillId="0" borderId="8" xfId="0" quotePrefix="1" applyNumberFormat="1" applyFont="1" applyBorder="1" applyAlignment="1">
      <alignment vertical="center" wrapText="1"/>
    </xf>
    <xf numFmtId="8" fontId="2" fillId="0" borderId="8" xfId="0" applyNumberFormat="1" applyFont="1" applyBorder="1" applyAlignment="1">
      <alignment vertical="center" wrapText="1"/>
    </xf>
    <xf numFmtId="8" fontId="2" fillId="0" borderId="21" xfId="0" applyNumberFormat="1" applyFont="1" applyBorder="1" applyAlignment="1">
      <alignment vertical="center" wrapText="1"/>
    </xf>
    <xf numFmtId="8" fontId="2" fillId="0" borderId="10" xfId="0" applyNumberFormat="1" applyFont="1" applyBorder="1" applyAlignment="1">
      <alignment vertical="center" wrapText="1"/>
    </xf>
    <xf numFmtId="8" fontId="7" fillId="0" borderId="6" xfId="0" applyNumberFormat="1" applyFont="1" applyBorder="1" applyAlignment="1">
      <alignment horizontal="left" vertical="center" wrapText="1"/>
    </xf>
    <xf numFmtId="8" fontId="7" fillId="0" borderId="2" xfId="0" applyNumberFormat="1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8" fontId="11" fillId="0" borderId="8" xfId="0" quotePrefix="1" applyNumberFormat="1" applyFont="1" applyBorder="1" applyAlignment="1">
      <alignment vertical="center" wrapText="1"/>
    </xf>
    <xf numFmtId="8" fontId="11" fillId="0" borderId="21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1" fillId="0" borderId="34" xfId="0" applyNumberFormat="1" applyFont="1" applyBorder="1" applyAlignment="1">
      <alignment horizontal="left" vertical="center" wrapText="1"/>
    </xf>
    <xf numFmtId="8" fontId="1" fillId="0" borderId="15" xfId="0" applyNumberFormat="1" applyFont="1" applyBorder="1" applyAlignment="1">
      <alignment horizontal="left" vertical="center" wrapText="1"/>
    </xf>
    <xf numFmtId="8" fontId="1" fillId="0" borderId="35" xfId="0" applyNumberFormat="1" applyFont="1" applyBorder="1" applyAlignment="1">
      <alignment horizontal="center" vertical="center" wrapText="1"/>
    </xf>
    <xf numFmtId="8" fontId="1" fillId="0" borderId="36" xfId="0" applyNumberFormat="1" applyFont="1" applyBorder="1" applyAlignment="1">
      <alignment horizontal="center" vertical="center" wrapText="1"/>
    </xf>
    <xf numFmtId="8" fontId="1" fillId="0" borderId="8" xfId="0" applyNumberFormat="1" applyFont="1" applyBorder="1" applyAlignment="1">
      <alignment horizontal="left" vertical="center" wrapText="1"/>
    </xf>
    <xf numFmtId="8" fontId="1" fillId="0" borderId="28" xfId="0" applyNumberFormat="1" applyFont="1" applyBorder="1" applyAlignment="1">
      <alignment horizontal="left" vertical="center" wrapText="1"/>
    </xf>
    <xf numFmtId="8" fontId="1" fillId="0" borderId="30" xfId="0" applyNumberFormat="1" applyFont="1" applyBorder="1" applyAlignment="1">
      <alignment vertical="center" wrapText="1"/>
    </xf>
    <xf numFmtId="8" fontId="1" fillId="0" borderId="31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8" fontId="2" fillId="0" borderId="4" xfId="0" applyNumberFormat="1" applyFont="1" applyFill="1" applyBorder="1" applyAlignment="1">
      <alignment vertical="center" wrapText="1"/>
    </xf>
    <xf numFmtId="8" fontId="1" fillId="0" borderId="3" xfId="0" applyNumberFormat="1" applyFont="1" applyFill="1" applyBorder="1" applyAlignment="1">
      <alignment horizontal="right" vertical="center" wrapText="1"/>
    </xf>
    <xf numFmtId="8" fontId="2" fillId="0" borderId="3" xfId="0" applyNumberFormat="1" applyFont="1" applyFill="1" applyBorder="1" applyAlignment="1">
      <alignment vertical="center" wrapText="1"/>
    </xf>
    <xf numFmtId="8" fontId="11" fillId="0" borderId="4" xfId="0" applyNumberFormat="1" applyFont="1" applyFill="1" applyBorder="1" applyAlignment="1">
      <alignment vertical="center" wrapText="1"/>
    </xf>
    <xf numFmtId="8" fontId="1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01"/>
  <sheetViews>
    <sheetView tabSelected="1" showRuler="0" workbookViewId="0">
      <selection activeCell="I5" sqref="I5"/>
    </sheetView>
  </sheetViews>
  <sheetFormatPr baseColWidth="10" defaultRowHeight="15" x14ac:dyDescent="0"/>
  <cols>
    <col min="3" max="3" width="18.83203125" customWidth="1"/>
    <col min="4" max="4" width="14.5" customWidth="1"/>
    <col min="5" max="5" width="15.83203125" customWidth="1"/>
    <col min="6" max="6" width="13.5" customWidth="1"/>
    <col min="7" max="7" width="11.83203125" customWidth="1"/>
  </cols>
  <sheetData>
    <row r="2" spans="2:12" ht="16" thickBot="1"/>
    <row r="3" spans="2:12" ht="24" customHeight="1" thickBot="1">
      <c r="B3" s="95" t="s">
        <v>45</v>
      </c>
      <c r="C3" s="96"/>
      <c r="D3" s="96"/>
      <c r="E3" s="96"/>
      <c r="F3" s="96"/>
      <c r="G3" s="97"/>
    </row>
    <row r="4" spans="2:12" ht="36" customHeight="1" thickBot="1">
      <c r="B4" s="106" t="s">
        <v>41</v>
      </c>
      <c r="C4" s="107"/>
      <c r="D4" s="95" t="s">
        <v>21</v>
      </c>
      <c r="E4" s="117"/>
      <c r="F4" s="108" t="s">
        <v>40</v>
      </c>
      <c r="G4" s="109"/>
      <c r="L4" s="8"/>
    </row>
    <row r="5" spans="2:12" ht="49" thickBot="1">
      <c r="B5" s="110" t="s">
        <v>0</v>
      </c>
      <c r="C5" s="111"/>
      <c r="D5" s="6" t="s">
        <v>23</v>
      </c>
      <c r="E5" s="2" t="s">
        <v>44</v>
      </c>
      <c r="F5" s="54" t="s">
        <v>26</v>
      </c>
      <c r="G5" s="3" t="s">
        <v>1</v>
      </c>
    </row>
    <row r="6" spans="2:12" ht="16" thickBot="1">
      <c r="B6" s="84" t="s">
        <v>29</v>
      </c>
      <c r="C6" s="85"/>
      <c r="D6" s="7">
        <v>2037.34</v>
      </c>
      <c r="E6" s="65">
        <v>2037.34</v>
      </c>
      <c r="F6" s="55">
        <f>E46</f>
        <v>2455.23</v>
      </c>
      <c r="G6" s="5"/>
    </row>
    <row r="7" spans="2:12" ht="24" customHeight="1" thickBot="1">
      <c r="B7" s="84" t="s">
        <v>20</v>
      </c>
      <c r="C7" s="85"/>
      <c r="D7" s="15">
        <v>2</v>
      </c>
      <c r="E7" s="1">
        <v>0.99</v>
      </c>
      <c r="F7" s="56">
        <v>2</v>
      </c>
      <c r="G7" s="11"/>
    </row>
    <row r="8" spans="2:12" ht="36" customHeight="1" thickBot="1">
      <c r="B8" s="84" t="s">
        <v>22</v>
      </c>
      <c r="C8" s="85"/>
      <c r="D8" s="15">
        <f>32*48</f>
        <v>1536</v>
      </c>
      <c r="E8" s="1">
        <v>1538</v>
      </c>
      <c r="F8" s="15"/>
      <c r="G8" s="53"/>
    </row>
    <row r="9" spans="2:12" ht="24" customHeight="1" thickBot="1">
      <c r="B9" s="84" t="s">
        <v>30</v>
      </c>
      <c r="C9" s="85"/>
      <c r="D9" s="15">
        <f>20*((D8/32)/6)</f>
        <v>160</v>
      </c>
      <c r="E9" s="1">
        <v>160</v>
      </c>
      <c r="F9" s="15"/>
      <c r="G9" s="53"/>
    </row>
    <row r="10" spans="2:12" ht="24" customHeight="1" thickBot="1">
      <c r="B10" s="70" t="s">
        <v>37</v>
      </c>
      <c r="C10" s="71"/>
      <c r="D10" s="51"/>
      <c r="E10" s="52"/>
      <c r="F10" s="57">
        <f>(60*32)</f>
        <v>1920</v>
      </c>
      <c r="G10" s="45">
        <f>F10-D8</f>
        <v>384</v>
      </c>
    </row>
    <row r="11" spans="2:12" ht="24" customHeight="1" thickBot="1">
      <c r="B11" s="70" t="s">
        <v>38</v>
      </c>
      <c r="C11" s="71"/>
      <c r="D11" s="51"/>
      <c r="E11" s="52"/>
      <c r="F11" s="51">
        <f>20*((F10/32)/6)</f>
        <v>200</v>
      </c>
      <c r="G11" s="45">
        <f>F11-D9</f>
        <v>40</v>
      </c>
    </row>
    <row r="12" spans="2:12" ht="24" customHeight="1" thickBot="1">
      <c r="B12" s="72" t="s">
        <v>27</v>
      </c>
      <c r="C12" s="73"/>
      <c r="D12" s="51"/>
      <c r="E12" s="52"/>
      <c r="F12" s="51">
        <v>0</v>
      </c>
      <c r="G12" s="10"/>
    </row>
    <row r="13" spans="2:12" ht="16" thickBot="1">
      <c r="B13" s="87"/>
      <c r="C13" s="88"/>
      <c r="D13" s="16"/>
      <c r="E13" s="1"/>
      <c r="F13" s="55"/>
      <c r="G13" s="10"/>
    </row>
    <row r="14" spans="2:12" ht="16" thickBot="1">
      <c r="B14" s="84" t="s">
        <v>2</v>
      </c>
      <c r="C14" s="85"/>
      <c r="D14" s="15">
        <f>SUM(D7:D9)</f>
        <v>1698</v>
      </c>
      <c r="E14" s="12">
        <f>SUM(E7:E9)</f>
        <v>1698.99</v>
      </c>
      <c r="F14" s="51">
        <f>SUM(F10:F12)</f>
        <v>2120</v>
      </c>
      <c r="G14" s="10"/>
    </row>
    <row r="15" spans="2:12" ht="16" thickBot="1">
      <c r="B15" s="80" t="s">
        <v>3</v>
      </c>
      <c r="C15" s="81"/>
      <c r="D15" s="14">
        <f>D6+D14</f>
        <v>3735.34</v>
      </c>
      <c r="E15" s="17">
        <f>E6+E14</f>
        <v>3736.33</v>
      </c>
      <c r="F15" s="58">
        <f>F6+F14</f>
        <v>4575.2299999999996</v>
      </c>
      <c r="G15" s="19"/>
    </row>
    <row r="16" spans="2:12" ht="16" thickBot="1">
      <c r="B16" s="78"/>
      <c r="C16" s="79"/>
      <c r="D16" s="20"/>
      <c r="E16" s="21"/>
      <c r="F16" s="22"/>
      <c r="G16" s="23"/>
    </row>
    <row r="17" spans="2:7" ht="16" thickBot="1">
      <c r="B17" s="82" t="s">
        <v>4</v>
      </c>
      <c r="C17" s="83"/>
      <c r="D17" s="24"/>
      <c r="E17" s="25"/>
      <c r="F17" s="26"/>
      <c r="G17" s="27"/>
    </row>
    <row r="18" spans="2:7" ht="16" thickBot="1">
      <c r="B18" s="84" t="s">
        <v>5</v>
      </c>
      <c r="C18" s="85"/>
      <c r="D18" s="48">
        <v>360</v>
      </c>
      <c r="E18" s="65">
        <v>356</v>
      </c>
      <c r="F18" s="4">
        <v>356</v>
      </c>
      <c r="G18" s="10">
        <v>-4</v>
      </c>
    </row>
    <row r="19" spans="2:7" ht="16" thickBot="1">
      <c r="B19" s="102" t="s">
        <v>19</v>
      </c>
      <c r="C19" s="103"/>
      <c r="D19" s="48">
        <v>0</v>
      </c>
      <c r="E19" s="65">
        <v>1.5</v>
      </c>
      <c r="F19" s="4">
        <v>100</v>
      </c>
      <c r="G19" s="45">
        <v>100</v>
      </c>
    </row>
    <row r="20" spans="2:7" ht="16" thickBot="1">
      <c r="B20" s="86" t="s">
        <v>32</v>
      </c>
      <c r="C20" s="85"/>
      <c r="D20" s="48">
        <v>175</v>
      </c>
      <c r="E20" s="65">
        <f>92 + 15.5 +22</f>
        <v>129.5</v>
      </c>
      <c r="F20" s="4">
        <v>175</v>
      </c>
      <c r="G20" s="10">
        <v>0</v>
      </c>
    </row>
    <row r="21" spans="2:7" ht="16" thickBot="1">
      <c r="B21" s="86" t="s">
        <v>24</v>
      </c>
      <c r="C21" s="85"/>
      <c r="D21" s="48">
        <v>0</v>
      </c>
      <c r="E21" s="65">
        <f>34.95+45</f>
        <v>79.95</v>
      </c>
      <c r="F21" s="4">
        <v>45</v>
      </c>
      <c r="G21" s="45">
        <v>45</v>
      </c>
    </row>
    <row r="22" spans="2:7" ht="16" thickBot="1">
      <c r="B22" s="86" t="s">
        <v>31</v>
      </c>
      <c r="C22" s="85"/>
      <c r="D22" s="48">
        <v>50</v>
      </c>
      <c r="E22" s="65">
        <f>7.84+25.16+2.15</f>
        <v>35.15</v>
      </c>
      <c r="F22" s="4">
        <v>50</v>
      </c>
      <c r="G22" s="10">
        <v>0</v>
      </c>
    </row>
    <row r="23" spans="2:7" ht="16" thickBot="1">
      <c r="B23" s="84" t="s">
        <v>6</v>
      </c>
      <c r="C23" s="85"/>
      <c r="D23" s="48">
        <v>50</v>
      </c>
      <c r="E23" s="65">
        <v>64.400000000000006</v>
      </c>
      <c r="F23" s="4">
        <v>149.9</v>
      </c>
      <c r="G23" s="45">
        <v>149.9</v>
      </c>
    </row>
    <row r="24" spans="2:7" ht="16" thickBot="1">
      <c r="B24" s="87"/>
      <c r="C24" s="88"/>
      <c r="D24" s="49"/>
      <c r="E24" s="112"/>
      <c r="F24" s="26"/>
      <c r="G24" s="27"/>
    </row>
    <row r="25" spans="2:7" ht="16" thickBot="1">
      <c r="B25" s="80" t="s">
        <v>7</v>
      </c>
      <c r="C25" s="81"/>
      <c r="D25" s="50">
        <f>SUM(D18:D23)</f>
        <v>635</v>
      </c>
      <c r="E25" s="113">
        <f>SUM(E18:E23)</f>
        <v>666.5</v>
      </c>
      <c r="F25" s="18">
        <f>SUM(F18:F23)</f>
        <v>875.9</v>
      </c>
      <c r="G25" s="11">
        <v>0</v>
      </c>
    </row>
    <row r="26" spans="2:7" ht="16" thickBot="1">
      <c r="B26" s="78"/>
      <c r="C26" s="79"/>
      <c r="D26" s="20"/>
      <c r="E26" s="114"/>
      <c r="F26" s="61"/>
      <c r="G26" s="62"/>
    </row>
    <row r="27" spans="2:7" ht="16" thickBot="1">
      <c r="B27" s="82" t="s">
        <v>8</v>
      </c>
      <c r="C27" s="83"/>
      <c r="D27" s="24"/>
      <c r="E27" s="112"/>
      <c r="F27" s="26"/>
      <c r="G27" s="27"/>
    </row>
    <row r="28" spans="2:7" ht="16" thickBot="1">
      <c r="B28" s="84" t="s">
        <v>9</v>
      </c>
      <c r="C28" s="85"/>
      <c r="D28" s="15">
        <v>500</v>
      </c>
      <c r="E28" s="65">
        <v>104.6</v>
      </c>
      <c r="F28" s="4">
        <v>400</v>
      </c>
      <c r="G28" s="10">
        <v>-100</v>
      </c>
    </row>
    <row r="29" spans="2:7" ht="16" thickBot="1">
      <c r="B29" s="93" t="s">
        <v>39</v>
      </c>
      <c r="C29" s="94"/>
      <c r="D29" s="67"/>
      <c r="E29" s="115"/>
      <c r="F29" s="68">
        <v>424</v>
      </c>
      <c r="G29" s="69">
        <v>424</v>
      </c>
    </row>
    <row r="30" spans="2:7" ht="16" thickBot="1">
      <c r="B30" s="80" t="s">
        <v>10</v>
      </c>
      <c r="C30" s="81"/>
      <c r="D30" s="14">
        <f>D28</f>
        <v>500</v>
      </c>
      <c r="E30" s="113">
        <v>104.6</v>
      </c>
      <c r="F30" s="18">
        <f>SUM(F28:F29)</f>
        <v>824</v>
      </c>
      <c r="G30" s="29">
        <f t="shared" ref="G30" si="0">G28</f>
        <v>-100</v>
      </c>
    </row>
    <row r="31" spans="2:7" ht="16" thickBot="1">
      <c r="B31" s="78"/>
      <c r="C31" s="79"/>
      <c r="D31" s="20"/>
      <c r="E31" s="114"/>
      <c r="F31" s="22"/>
      <c r="G31" s="23"/>
    </row>
    <row r="32" spans="2:7" ht="16" thickBot="1">
      <c r="B32" s="82" t="s">
        <v>11</v>
      </c>
      <c r="C32" s="83"/>
      <c r="D32" s="24"/>
      <c r="E32" s="112"/>
      <c r="F32" s="26"/>
      <c r="G32" s="27"/>
    </row>
    <row r="33" spans="2:7" ht="16" thickBot="1">
      <c r="B33" s="84" t="s">
        <v>12</v>
      </c>
      <c r="C33" s="85"/>
      <c r="D33" s="15">
        <v>10</v>
      </c>
      <c r="E33" s="65">
        <v>10</v>
      </c>
      <c r="F33" s="4">
        <v>10</v>
      </c>
      <c r="G33" s="10">
        <v>0</v>
      </c>
    </row>
    <row r="34" spans="2:7" ht="16" thickBot="1">
      <c r="B34" s="84" t="s">
        <v>13</v>
      </c>
      <c r="C34" s="85"/>
      <c r="D34" s="15">
        <v>50</v>
      </c>
      <c r="E34" s="65">
        <v>50</v>
      </c>
      <c r="F34" s="4">
        <v>50</v>
      </c>
      <c r="G34" s="10">
        <v>0</v>
      </c>
    </row>
    <row r="35" spans="2:7" ht="16" thickBot="1">
      <c r="B35" s="84" t="s">
        <v>14</v>
      </c>
      <c r="C35" s="85"/>
      <c r="D35" s="15">
        <v>600</v>
      </c>
      <c r="E35" s="65">
        <v>450</v>
      </c>
      <c r="F35" s="4">
        <v>600</v>
      </c>
      <c r="G35" s="30"/>
    </row>
    <row r="36" spans="2:7" ht="16" thickBot="1">
      <c r="B36" s="31"/>
      <c r="C36" s="32"/>
      <c r="D36" s="15"/>
      <c r="E36" s="1"/>
      <c r="F36" s="4"/>
      <c r="G36" s="30"/>
    </row>
    <row r="37" spans="2:7" ht="16" thickBot="1">
      <c r="B37" s="104" t="s">
        <v>15</v>
      </c>
      <c r="C37" s="105"/>
      <c r="D37" s="33">
        <f>SUM(D33:D35)</f>
        <v>660</v>
      </c>
      <c r="E37" s="13">
        <f t="shared" ref="E37:F37" si="1">SUM(E33:E35)</f>
        <v>510</v>
      </c>
      <c r="F37" s="34">
        <f t="shared" si="1"/>
        <v>660</v>
      </c>
      <c r="G37" s="11">
        <v>0</v>
      </c>
    </row>
    <row r="38" spans="2:7" ht="16" thickBot="1">
      <c r="B38" s="100"/>
      <c r="C38" s="101"/>
      <c r="D38" s="35"/>
      <c r="E38" s="9"/>
      <c r="F38" s="59"/>
      <c r="G38" s="60"/>
    </row>
    <row r="39" spans="2:7" ht="16" thickBot="1">
      <c r="B39" s="98" t="s">
        <v>25</v>
      </c>
      <c r="C39" s="99"/>
      <c r="D39" s="15"/>
      <c r="E39" s="1"/>
      <c r="F39" s="4"/>
      <c r="G39" s="36"/>
    </row>
    <row r="40" spans="2:7" ht="16" thickBot="1">
      <c r="B40" s="102" t="s">
        <v>17</v>
      </c>
      <c r="C40" s="103"/>
      <c r="D40" s="15">
        <v>2000</v>
      </c>
      <c r="E40" s="12">
        <v>2000</v>
      </c>
      <c r="F40" s="4">
        <v>0</v>
      </c>
      <c r="G40" s="46">
        <v>-2000</v>
      </c>
    </row>
    <row r="41" spans="2:7" ht="16" thickBot="1">
      <c r="B41" s="87"/>
      <c r="C41" s="88"/>
      <c r="D41" s="24"/>
      <c r="E41" s="25"/>
      <c r="F41" s="26"/>
      <c r="G41" s="28"/>
    </row>
    <row r="42" spans="2:7" ht="16" thickBot="1">
      <c r="B42" s="80" t="s">
        <v>42</v>
      </c>
      <c r="C42" s="81"/>
      <c r="D42" s="14">
        <v>2000</v>
      </c>
      <c r="E42" s="14">
        <v>2000</v>
      </c>
      <c r="F42" s="37">
        <v>2000</v>
      </c>
      <c r="G42" s="47">
        <v>0</v>
      </c>
    </row>
    <row r="43" spans="2:7" ht="16" thickBot="1">
      <c r="B43" s="78"/>
      <c r="C43" s="79"/>
      <c r="D43" s="20"/>
      <c r="E43" s="63"/>
      <c r="F43" s="22"/>
      <c r="G43" s="23"/>
    </row>
    <row r="44" spans="2:7" ht="16" thickBot="1">
      <c r="B44" s="74" t="s">
        <v>18</v>
      </c>
      <c r="C44" s="75"/>
      <c r="D44" s="14">
        <f>D25+D30+D37+D42</f>
        <v>3795</v>
      </c>
      <c r="E44" s="64">
        <f>E25+E30+E37+E42</f>
        <v>3281.1</v>
      </c>
      <c r="F44" s="18">
        <f>F25+F30+F37+F42</f>
        <v>4359.8999999999996</v>
      </c>
      <c r="G44" s="38">
        <f t="shared" ref="G44" si="2">G25+G30+G42</f>
        <v>-100</v>
      </c>
    </row>
    <row r="45" spans="2:7" ht="22" customHeight="1" thickBot="1">
      <c r="B45" s="76" t="s">
        <v>28</v>
      </c>
      <c r="C45" s="77"/>
      <c r="D45" s="39">
        <v>2000</v>
      </c>
      <c r="E45" s="39">
        <v>2000</v>
      </c>
      <c r="F45" s="39">
        <v>2000</v>
      </c>
      <c r="G45" s="40"/>
    </row>
    <row r="46" spans="2:7" ht="23" customHeight="1" thickBot="1">
      <c r="B46" s="74" t="s">
        <v>16</v>
      </c>
      <c r="C46" s="75"/>
      <c r="D46" s="116">
        <f>D15-D44+D45</f>
        <v>1940.3400000000001</v>
      </c>
      <c r="E46" s="41">
        <f>E15-E44+E45</f>
        <v>2455.23</v>
      </c>
      <c r="F46" s="42">
        <f>F15-F44+F45</f>
        <v>2215.33</v>
      </c>
      <c r="G46" s="43"/>
    </row>
    <row r="47" spans="2:7" ht="27" customHeight="1" thickBot="1">
      <c r="B47" s="74" t="s">
        <v>43</v>
      </c>
      <c r="C47" s="75"/>
      <c r="D47" s="116">
        <f>D16-D45+D46</f>
        <v>-59.659999999999854</v>
      </c>
      <c r="E47" s="41">
        <f>E16-E45+E46</f>
        <v>455.23</v>
      </c>
      <c r="F47" s="42">
        <f>F16-F45+F46</f>
        <v>215.32999999999993</v>
      </c>
      <c r="G47" s="43"/>
    </row>
    <row r="48" spans="2:7" ht="36" customHeight="1" thickBot="1">
      <c r="B48" s="78"/>
      <c r="C48" s="89"/>
      <c r="D48" s="44"/>
      <c r="E48" s="44"/>
      <c r="F48" s="44"/>
      <c r="G48" s="21"/>
    </row>
    <row r="49" spans="2:7" ht="44" customHeight="1" thickBot="1">
      <c r="B49" s="90" t="s">
        <v>33</v>
      </c>
      <c r="C49" s="91"/>
      <c r="D49" s="91"/>
      <c r="E49" s="91"/>
      <c r="F49" s="91"/>
      <c r="G49" s="92"/>
    </row>
    <row r="65" spans="5:13">
      <c r="E65" t="s">
        <v>34</v>
      </c>
      <c r="M65" s="66" t="s">
        <v>35</v>
      </c>
    </row>
    <row r="101" spans="13:13">
      <c r="M101" t="s">
        <v>36</v>
      </c>
    </row>
  </sheetData>
  <mergeCells count="48">
    <mergeCell ref="B3:G3"/>
    <mergeCell ref="B39:C39"/>
    <mergeCell ref="B38:C38"/>
    <mergeCell ref="B40:C40"/>
    <mergeCell ref="B37:C37"/>
    <mergeCell ref="B19:C19"/>
    <mergeCell ref="D4:E4"/>
    <mergeCell ref="B4:C4"/>
    <mergeCell ref="F4:G4"/>
    <mergeCell ref="B5:C5"/>
    <mergeCell ref="B6:C6"/>
    <mergeCell ref="B7:C7"/>
    <mergeCell ref="B8:C8"/>
    <mergeCell ref="B9:C9"/>
    <mergeCell ref="B13:C13"/>
    <mergeCell ref="B14:C14"/>
    <mergeCell ref="B46:C46"/>
    <mergeCell ref="B48:C48"/>
    <mergeCell ref="B49:G49"/>
    <mergeCell ref="B43:C43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1:C41"/>
    <mergeCell ref="B42:C42"/>
    <mergeCell ref="B47:C47"/>
    <mergeCell ref="B10:C10"/>
    <mergeCell ref="B11:C11"/>
    <mergeCell ref="B12:C12"/>
    <mergeCell ref="B44:C44"/>
    <mergeCell ref="B45:C45"/>
    <mergeCell ref="B26:C26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</mergeCells>
  <phoneticPr fontId="10" type="noConversion"/>
  <pageMargins left="0.75" right="0.75" top="1" bottom="1" header="0.5" footer="0.5"/>
  <pageSetup scale="7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2020-10-17T14:36:56Z</cp:lastPrinted>
  <dcterms:created xsi:type="dcterms:W3CDTF">2019-08-06T18:07:00Z</dcterms:created>
  <dcterms:modified xsi:type="dcterms:W3CDTF">2021-02-22T16:49:12Z</dcterms:modified>
</cp:coreProperties>
</file>