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zama/Dropbox/GWEOA/2022 Annual Meeting/"/>
    </mc:Choice>
  </mc:AlternateContent>
  <xr:revisionPtr revIDLastSave="0" documentId="8_{2BC60EDC-D941-C241-9B9E-A2A750E5C995}" xr6:coauthVersionLast="47" xr6:coauthVersionMax="47" xr10:uidLastSave="{00000000-0000-0000-0000-000000000000}"/>
  <bookViews>
    <workbookView xWindow="6360" yWindow="1680" windowWidth="28200" windowHeight="20660" tabRatio="500" xr2:uid="{00000000-000D-0000-FFFF-FFFF00000000}"/>
  </bookViews>
  <sheets>
    <sheet name="Sheet1" sheetId="1" r:id="rId1"/>
  </sheets>
  <definedNames>
    <definedName name="_xlnm.Print_Area" localSheetId="0">Sheet1!$A$2:$J$51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I12" i="1" s="1"/>
  <c r="H11" i="1"/>
  <c r="I11" i="1" s="1"/>
  <c r="D11" i="1"/>
  <c r="F16" i="1"/>
  <c r="E16" i="1"/>
  <c r="D8" i="1"/>
  <c r="G10" i="1"/>
  <c r="G9" i="1"/>
  <c r="G8" i="1"/>
  <c r="G7" i="1"/>
  <c r="G44" i="1"/>
  <c r="G43" i="1"/>
  <c r="G42" i="1"/>
  <c r="G41" i="1"/>
  <c r="G39" i="1"/>
  <c r="G38" i="1"/>
  <c r="G37" i="1"/>
  <c r="G36" i="1"/>
  <c r="G35" i="1"/>
  <c r="G34" i="1"/>
  <c r="G32" i="1"/>
  <c r="G30" i="1"/>
  <c r="G29" i="1"/>
  <c r="G28" i="1"/>
  <c r="G26" i="1"/>
  <c r="G23" i="1"/>
  <c r="G22" i="1"/>
  <c r="G21" i="1"/>
  <c r="G20" i="1"/>
  <c r="G19" i="1"/>
  <c r="G24" i="1"/>
  <c r="E21" i="1"/>
  <c r="E29" i="1"/>
  <c r="E32" i="1" s="1"/>
  <c r="E8" i="1"/>
  <c r="E7" i="1"/>
  <c r="D39" i="1"/>
  <c r="D32" i="1"/>
  <c r="D26" i="1"/>
  <c r="D46" i="1" s="1"/>
  <c r="D15" i="1"/>
  <c r="D16" i="1" s="1"/>
  <c r="F26" i="1"/>
  <c r="F15" i="1"/>
  <c r="G15" i="1" s="1"/>
  <c r="F22" i="1"/>
  <c r="F32" i="1"/>
  <c r="H15" i="1"/>
  <c r="H26" i="1"/>
  <c r="H32" i="1"/>
  <c r="F6" i="1"/>
  <c r="F39" i="1"/>
  <c r="H39" i="1"/>
  <c r="E26" i="1"/>
  <c r="E39" i="1"/>
  <c r="I46" i="1" l="1"/>
  <c r="H46" i="1"/>
  <c r="D48" i="1"/>
  <c r="E15" i="1"/>
  <c r="F46" i="1"/>
  <c r="G46" i="1" s="1"/>
  <c r="E46" i="1"/>
  <c r="G16" i="1"/>
  <c r="E48" i="1" l="1"/>
  <c r="F48" i="1"/>
  <c r="H6" i="1" l="1"/>
  <c r="H16" i="1" s="1"/>
  <c r="H48" i="1" s="1"/>
</calcChain>
</file>

<file path=xl/sharedStrings.xml><?xml version="1.0" encoding="utf-8"?>
<sst xmlns="http://schemas.openxmlformats.org/spreadsheetml/2006/main" count="48" uniqueCount="48">
  <si>
    <t>Category</t>
  </si>
  <si>
    <t>Total Income</t>
  </si>
  <si>
    <t>Balance Available</t>
  </si>
  <si>
    <t>Office Expenses</t>
  </si>
  <si>
    <t>- Insurance</t>
  </si>
  <si>
    <t>Total Office Expense</t>
  </si>
  <si>
    <t>Maintenance &amp; Repair</t>
  </si>
  <si>
    <t>- Misc</t>
  </si>
  <si>
    <t>Total Maintenance &amp; Repair</t>
  </si>
  <si>
    <t>Operating Fees</t>
  </si>
  <si>
    <t>- State Registration</t>
  </si>
  <si>
    <t>- Twin Lakes</t>
  </si>
  <si>
    <t>- Web Site</t>
  </si>
  <si>
    <t>Total Operating Fees</t>
  </si>
  <si>
    <t>- Legal fees, taxes, unplanned</t>
  </si>
  <si>
    <t>TOTAL BUDGET &amp; CONTINGENCY</t>
  </si>
  <si>
    <t>- Legal</t>
  </si>
  <si>
    <t>Interest (CO Community Banks)</t>
  </si>
  <si>
    <t>- Bank (Checks, Safe Deposit Box)</t>
  </si>
  <si>
    <t>**Contingency ($2000)</t>
  </si>
  <si>
    <t>Anticipated collection of late dues and fees</t>
  </si>
  <si>
    <t>- Supplies, Stamps &amp; Copying</t>
  </si>
  <si>
    <t>- Post Office (Box, Mailings)</t>
  </si>
  <si>
    <t>/</t>
  </si>
  <si>
    <t/>
  </si>
  <si>
    <t>n                       B</t>
  </si>
  <si>
    <t xml:space="preserve">*Tract B Fee (2021) 20 bedrooms @ $10.00/Bdrm; </t>
  </si>
  <si>
    <t xml:space="preserve">-Signage </t>
  </si>
  <si>
    <t>2022 Straw Budget</t>
  </si>
  <si>
    <t xml:space="preserve"> Projected to YE 2021</t>
  </si>
  <si>
    <t>Projected YE Operating Funds</t>
  </si>
  <si>
    <t>- Meetings &amp; Events (Zoom)</t>
  </si>
  <si>
    <r>
      <t>Increase /</t>
    </r>
    <r>
      <rPr>
        <b/>
        <sz val="10"/>
        <color rgb="FFFF0000"/>
        <rFont val="Arial"/>
      </rPr>
      <t xml:space="preserve"> Decrease</t>
    </r>
  </si>
  <si>
    <t>Owners’ Assessment (2022) 32 lots @ $72/lot</t>
  </si>
  <si>
    <t xml:space="preserve">Refund duplicate assessment paymt </t>
  </si>
  <si>
    <t>Projected Variance to Budget</t>
  </si>
  <si>
    <t>Checking Account (Year end 2021)</t>
  </si>
  <si>
    <t>2022 Income &amp; Expenditures</t>
  </si>
  <si>
    <t>2022 Approved Budget</t>
  </si>
  <si>
    <t>*Tract B fee is 1/6 of lot assessment multiplied by number of condominium bedrooms. **The 2023 budget preserves $2000 as a contingency for unplanned items. ***The 2023 budget retains the previously established contingency ($2000). 2023 Zoom Meeting fee paid in 2022 to receive discount.</t>
  </si>
  <si>
    <t>Last Update: 10/2/2022</t>
  </si>
  <si>
    <t>2022 RESULTS</t>
  </si>
  <si>
    <t xml:space="preserve">2023  DIRECTORS' BUDGET Approved: </t>
  </si>
  <si>
    <t>GWEOA 2022 Budget (Approved: 10/23/2021)                                        2022 Actuals and Directors'  2023 Budget</t>
  </si>
  <si>
    <t>Total Contingency (since 2021)</t>
  </si>
  <si>
    <t xml:space="preserve">***RETAINED CONTINGENCY </t>
  </si>
  <si>
    <t>Owners’ Assessment (2023) 32 lots @ $36/lot</t>
  </si>
  <si>
    <t xml:space="preserve">*Tract B Fee (2023) 20 bedrooms @ $6.00/Bdrm;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</si>
</sst>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0" x14ac:knownFonts="1">
    <font>
      <sz val="12"/>
      <color theme="1"/>
      <name val="Calibri"/>
      <family val="2"/>
      <scheme val="minor"/>
    </font>
    <font>
      <sz val="10"/>
      <color rgb="FF453CCC"/>
      <name val="Arial"/>
    </font>
    <font>
      <sz val="10"/>
      <color theme="1"/>
      <name val="Arial"/>
    </font>
    <font>
      <b/>
      <sz val="10"/>
      <color rgb="FF453CCC"/>
      <name val="Arial"/>
    </font>
    <font>
      <b/>
      <sz val="10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rgb="FFFF0000"/>
      <name val="Arial"/>
    </font>
    <font>
      <sz val="8"/>
      <name val="Calibri"/>
      <family val="2"/>
      <scheme val="minor"/>
    </font>
    <font>
      <sz val="10"/>
      <color rgb="FF3844CA"/>
      <name val="Arial"/>
    </font>
    <font>
      <b/>
      <sz val="10"/>
      <color rgb="FF3844CA"/>
      <name val="Arial"/>
    </font>
    <font>
      <b/>
      <sz val="10"/>
      <color rgb="FFFF0000"/>
      <name val="Arial"/>
    </font>
    <font>
      <sz val="10"/>
      <color theme="1"/>
      <name val="Arial"/>
      <family val="2"/>
    </font>
    <font>
      <sz val="10"/>
      <color rgb="FF453CCC"/>
      <name val="Arial"/>
      <family val="2"/>
    </font>
    <font>
      <b/>
      <sz val="10"/>
      <color rgb="FF453CCC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C1C1C1"/>
      </bottom>
      <diagonal/>
    </border>
    <border>
      <left/>
      <right style="medium">
        <color rgb="FFC1C1C1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1C1C1"/>
      </bottom>
      <diagonal/>
    </border>
    <border>
      <left style="medium">
        <color rgb="FF000000"/>
      </left>
      <right/>
      <top style="medium">
        <color rgb="FFC1C1C1"/>
      </top>
      <bottom style="medium">
        <color rgb="FFC1C1C1"/>
      </bottom>
      <diagonal/>
    </border>
    <border>
      <left/>
      <right/>
      <top/>
      <bottom style="medium">
        <color rgb="FFC1C1C1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C1C1C1"/>
      </bottom>
      <diagonal/>
    </border>
    <border>
      <left/>
      <right style="medium">
        <color auto="1"/>
      </right>
      <top/>
      <bottom style="medium">
        <color rgb="FFC1C1C1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rgb="FF000000"/>
      </top>
      <bottom style="medium">
        <color rgb="FFC1C1C1"/>
      </bottom>
      <diagonal/>
    </border>
    <border>
      <left/>
      <right/>
      <top style="medium">
        <color rgb="FFC1C1C1"/>
      </top>
      <bottom style="medium">
        <color rgb="FFC1C1C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/>
      <bottom style="medium">
        <color rgb="FFC1C1C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rgb="FFC1C1C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C1C1C1"/>
      </top>
      <bottom/>
      <diagonal/>
    </border>
    <border>
      <left/>
      <right style="medium">
        <color auto="1"/>
      </right>
      <top style="medium">
        <color rgb="FFC1C1C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rgb="FFC1C1C1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rgb="FFC1C1C1"/>
      </bottom>
      <diagonal/>
    </border>
    <border>
      <left/>
      <right style="medium">
        <color auto="1"/>
      </right>
      <top style="medium">
        <color auto="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C1C1C1"/>
      </bottom>
      <diagonal/>
    </border>
    <border>
      <left/>
      <right/>
      <top style="medium">
        <color indexed="64"/>
      </top>
      <bottom style="medium">
        <color rgb="FFC1C1C1"/>
      </bottom>
      <diagonal/>
    </border>
    <border>
      <left style="medium">
        <color indexed="64"/>
      </left>
      <right/>
      <top style="medium">
        <color rgb="FFC1C1C1"/>
      </top>
      <bottom style="medium">
        <color rgb="FFC1C1C1"/>
      </bottom>
      <diagonal/>
    </border>
    <border>
      <left style="medium">
        <color indexed="64"/>
      </left>
      <right/>
      <top style="medium">
        <color rgb="FFC1C1C1"/>
      </top>
      <bottom style="medium">
        <color indexed="64"/>
      </bottom>
      <diagonal/>
    </border>
    <border>
      <left/>
      <right/>
      <top style="medium">
        <color rgb="FFC1C1C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rgb="FFC1C1C1"/>
      </top>
      <bottom style="medium">
        <color indexed="64"/>
      </bottom>
      <diagonal/>
    </border>
    <border>
      <left style="medium">
        <color indexed="64"/>
      </left>
      <right/>
      <top style="medium">
        <color rgb="FFC1C1C1"/>
      </top>
      <bottom/>
      <diagonal/>
    </border>
    <border>
      <left style="medium">
        <color indexed="64"/>
      </left>
      <right/>
      <top/>
      <bottom style="medium">
        <color rgb="FFC1C1C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rgb="FF000000"/>
      </right>
      <top style="medium">
        <color indexed="64"/>
      </top>
      <bottom style="medium">
        <color rgb="FFC1C1C1"/>
      </bottom>
      <diagonal/>
    </border>
    <border>
      <left style="medium">
        <color auto="1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C1C1C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C1C1C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rgb="FFC1C1C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2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4">
    <xf numFmtId="0" fontId="0" fillId="0" borderId="0" xfId="0"/>
    <xf numFmtId="8" fontId="1" fillId="0" borderId="10" xfId="0" applyNumberFormat="1" applyFont="1" applyBorder="1" applyAlignment="1">
      <alignment vertical="center" wrapText="1"/>
    </xf>
    <xf numFmtId="8" fontId="3" fillId="2" borderId="14" xfId="0" applyNumberFormat="1" applyFont="1" applyFill="1" applyBorder="1" applyAlignment="1">
      <alignment vertical="center" wrapText="1"/>
    </xf>
    <xf numFmtId="8" fontId="3" fillId="2" borderId="15" xfId="0" applyNumberFormat="1" applyFont="1" applyFill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0" fillId="0" borderId="0" xfId="0" applyAlignment="1"/>
    <xf numFmtId="8" fontId="1" fillId="0" borderId="33" xfId="0" applyNumberFormat="1" applyFont="1" applyBorder="1" applyAlignment="1">
      <alignment vertical="center" wrapText="1"/>
    </xf>
    <xf numFmtId="8" fontId="1" fillId="2" borderId="15" xfId="0" applyNumberFormat="1" applyFont="1" applyFill="1" applyBorder="1" applyAlignment="1">
      <alignment vertical="center" wrapText="1"/>
    </xf>
    <xf numFmtId="8" fontId="1" fillId="2" borderId="30" xfId="0" applyNumberFormat="1" applyFont="1" applyFill="1" applyBorder="1" applyAlignment="1">
      <alignment vertical="center" wrapText="1"/>
    </xf>
    <xf numFmtId="8" fontId="1" fillId="0" borderId="5" xfId="0" applyNumberFormat="1" applyFont="1" applyBorder="1" applyAlignment="1">
      <alignment horizontal="right" vertical="center" wrapText="1"/>
    </xf>
    <xf numFmtId="8" fontId="1" fillId="0" borderId="10" xfId="0" applyNumberFormat="1" applyFont="1" applyBorder="1" applyAlignment="1">
      <alignment horizontal="right" vertical="center" wrapText="1"/>
    </xf>
    <xf numFmtId="8" fontId="2" fillId="0" borderId="4" xfId="0" applyNumberFormat="1" applyFont="1" applyBorder="1" applyAlignment="1">
      <alignment vertical="center" wrapText="1"/>
    </xf>
    <xf numFmtId="8" fontId="1" fillId="0" borderId="29" xfId="0" applyNumberFormat="1" applyFont="1" applyBorder="1" applyAlignment="1">
      <alignment horizontal="right" vertical="center" wrapText="1"/>
    </xf>
    <xf numFmtId="8" fontId="1" fillId="0" borderId="34" xfId="0" applyNumberFormat="1" applyFont="1" applyBorder="1" applyAlignment="1">
      <alignment vertical="center" wrapText="1"/>
    </xf>
    <xf numFmtId="8" fontId="3" fillId="0" borderId="23" xfId="0" applyNumberFormat="1" applyFont="1" applyBorder="1" applyAlignment="1">
      <alignment horizontal="right" vertical="center" wrapText="1"/>
    </xf>
    <xf numFmtId="8" fontId="1" fillId="0" borderId="23" xfId="0" applyNumberFormat="1" applyFont="1" applyBorder="1" applyAlignment="1">
      <alignment horizontal="right" vertical="center" wrapText="1"/>
    </xf>
    <xf numFmtId="8" fontId="2" fillId="0" borderId="3" xfId="0" applyNumberFormat="1" applyFont="1" applyBorder="1" applyAlignment="1">
      <alignment vertical="center" wrapText="1"/>
    </xf>
    <xf numFmtId="8" fontId="4" fillId="0" borderId="16" xfId="0" applyNumberFormat="1" applyFont="1" applyFill="1" applyBorder="1" applyAlignment="1">
      <alignment vertical="center" wrapText="1"/>
    </xf>
    <xf numFmtId="8" fontId="4" fillId="0" borderId="17" xfId="0" applyNumberFormat="1" applyFont="1" applyFill="1" applyBorder="1" applyAlignment="1">
      <alignment vertical="center" wrapText="1"/>
    </xf>
    <xf numFmtId="8" fontId="2" fillId="0" borderId="5" xfId="0" applyNumberFormat="1" applyFont="1" applyBorder="1" applyAlignment="1">
      <alignment vertical="center" wrapText="1"/>
    </xf>
    <xf numFmtId="8" fontId="4" fillId="2" borderId="14" xfId="0" applyNumberFormat="1" applyFont="1" applyFill="1" applyBorder="1" applyAlignment="1">
      <alignment vertical="center" wrapText="1"/>
    </xf>
    <xf numFmtId="8" fontId="4" fillId="2" borderId="15" xfId="0" applyNumberFormat="1" applyFont="1" applyFill="1" applyBorder="1" applyAlignment="1">
      <alignment vertical="center" wrapText="1"/>
    </xf>
    <xf numFmtId="8" fontId="2" fillId="2" borderId="15" xfId="0" applyNumberFormat="1" applyFont="1" applyFill="1" applyBorder="1" applyAlignment="1">
      <alignment horizontal="right" vertical="center" wrapText="1"/>
    </xf>
    <xf numFmtId="8" fontId="3" fillId="0" borderId="29" xfId="0" applyNumberFormat="1" applyFont="1" applyBorder="1" applyAlignment="1">
      <alignment horizontal="right" vertical="center" wrapText="1"/>
    </xf>
    <xf numFmtId="8" fontId="3" fillId="2" borderId="29" xfId="0" applyNumberFormat="1" applyFont="1" applyFill="1" applyBorder="1" applyAlignment="1">
      <alignment horizontal="right" vertical="center" wrapText="1"/>
    </xf>
    <xf numFmtId="8" fontId="4" fillId="2" borderId="16" xfId="0" applyNumberFormat="1" applyFont="1" applyFill="1" applyBorder="1" applyAlignment="1">
      <alignment vertical="center" wrapText="1"/>
    </xf>
    <xf numFmtId="8" fontId="4" fillId="2" borderId="17" xfId="0" applyNumberFormat="1" applyFont="1" applyFill="1" applyBorder="1" applyAlignment="1">
      <alignment vertical="center" wrapText="1"/>
    </xf>
    <xf numFmtId="8" fontId="4" fillId="2" borderId="18" xfId="0" applyNumberFormat="1" applyFont="1" applyFill="1" applyBorder="1" applyAlignment="1">
      <alignment vertical="center" wrapText="1"/>
    </xf>
    <xf numFmtId="8" fontId="2" fillId="0" borderId="6" xfId="0" applyNumberFormat="1" applyFont="1" applyBorder="1" applyAlignment="1">
      <alignment vertical="center" wrapText="1"/>
    </xf>
    <xf numFmtId="8" fontId="9" fillId="2" borderId="15" xfId="0" applyNumberFormat="1" applyFont="1" applyFill="1" applyBorder="1" applyAlignment="1">
      <alignment vertical="center" wrapText="1"/>
    </xf>
    <xf numFmtId="8" fontId="4" fillId="0" borderId="14" xfId="0" applyNumberFormat="1" applyFont="1" applyFill="1" applyBorder="1" applyAlignment="1">
      <alignment vertical="center" wrapText="1"/>
    </xf>
    <xf numFmtId="8" fontId="3" fillId="2" borderId="23" xfId="0" applyNumberFormat="1" applyFont="1" applyFill="1" applyBorder="1" applyAlignment="1">
      <alignment horizontal="right" vertical="center" wrapText="1"/>
    </xf>
    <xf numFmtId="8" fontId="1" fillId="2" borderId="10" xfId="0" applyNumberFormat="1" applyFont="1" applyFill="1" applyBorder="1" applyAlignment="1">
      <alignment vertical="center" wrapText="1"/>
    </xf>
    <xf numFmtId="8" fontId="3" fillId="0" borderId="15" xfId="0" applyNumberFormat="1" applyFont="1" applyBorder="1" applyAlignment="1">
      <alignment horizontal="right" vertical="center" wrapText="1"/>
    </xf>
    <xf numFmtId="0" fontId="8" fillId="2" borderId="22" xfId="0" applyFont="1" applyFill="1" applyBorder="1" applyAlignment="1">
      <alignment vertical="center" wrapText="1"/>
    </xf>
    <xf numFmtId="8" fontId="3" fillId="2" borderId="23" xfId="0" applyNumberFormat="1" applyFont="1" applyFill="1" applyBorder="1" applyAlignment="1">
      <alignment vertical="center" wrapText="1"/>
    </xf>
    <xf numFmtId="8" fontId="3" fillId="2" borderId="29" xfId="0" applyNumberFormat="1" applyFont="1" applyFill="1" applyBorder="1" applyAlignment="1">
      <alignment vertical="center" wrapText="1"/>
    </xf>
    <xf numFmtId="8" fontId="3" fillId="2" borderId="24" xfId="0" applyNumberFormat="1" applyFont="1" applyFill="1" applyBorder="1" applyAlignment="1">
      <alignment horizontal="right" vertical="center" wrapText="1"/>
    </xf>
    <xf numFmtId="8" fontId="3" fillId="0" borderId="35" xfId="0" applyNumberFormat="1" applyFont="1" applyFill="1" applyBorder="1" applyAlignment="1">
      <alignment vertical="center" wrapText="1"/>
    </xf>
    <xf numFmtId="8" fontId="4" fillId="0" borderId="32" xfId="0" applyNumberFormat="1" applyFont="1" applyFill="1" applyBorder="1" applyAlignment="1">
      <alignment horizontal="right" vertical="center" wrapText="1"/>
    </xf>
    <xf numFmtId="8" fontId="2" fillId="0" borderId="37" xfId="0" applyNumberFormat="1" applyFont="1" applyBorder="1" applyAlignment="1">
      <alignment vertical="center" wrapText="1"/>
    </xf>
    <xf numFmtId="8" fontId="1" fillId="0" borderId="26" xfId="0" applyNumberFormat="1" applyFont="1" applyBorder="1" applyAlignment="1">
      <alignment horizontal="right" vertical="center" wrapText="1"/>
    </xf>
    <xf numFmtId="8" fontId="2" fillId="0" borderId="0" xfId="0" applyNumberFormat="1" applyFont="1" applyBorder="1" applyAlignment="1">
      <alignment vertical="center" wrapText="1"/>
    </xf>
    <xf numFmtId="8" fontId="1" fillId="0" borderId="5" xfId="0" applyNumberFormat="1" applyFont="1" applyFill="1" applyBorder="1" applyAlignment="1">
      <alignment vertical="center" wrapText="1"/>
    </xf>
    <xf numFmtId="0" fontId="0" fillId="0" borderId="0" xfId="0" quotePrefix="1"/>
    <xf numFmtId="8" fontId="12" fillId="2" borderId="14" xfId="0" applyNumberFormat="1" applyFont="1" applyFill="1" applyBorder="1" applyAlignment="1">
      <alignment vertical="center" wrapText="1"/>
    </xf>
    <xf numFmtId="8" fontId="11" fillId="2" borderId="15" xfId="0" applyNumberFormat="1" applyFont="1" applyFill="1" applyBorder="1" applyAlignment="1">
      <alignment vertical="center" wrapText="1"/>
    </xf>
    <xf numFmtId="8" fontId="3" fillId="2" borderId="30" xfId="0" applyNumberFormat="1" applyFont="1" applyFill="1" applyBorder="1" applyAlignment="1">
      <alignment vertical="center" wrapText="1"/>
    </xf>
    <xf numFmtId="8" fontId="12" fillId="0" borderId="38" xfId="0" applyNumberFormat="1" applyFont="1" applyFill="1" applyBorder="1" applyAlignment="1">
      <alignment vertical="center" wrapText="1"/>
    </xf>
    <xf numFmtId="8" fontId="11" fillId="0" borderId="30" xfId="0" applyNumberFormat="1" applyFont="1" applyFill="1" applyBorder="1" applyAlignment="1">
      <alignment vertical="center" wrapText="1"/>
    </xf>
    <xf numFmtId="8" fontId="1" fillId="0" borderId="39" xfId="0" applyNumberFormat="1" applyFont="1" applyBorder="1" applyAlignment="1">
      <alignment vertical="center" wrapText="1"/>
    </xf>
    <xf numFmtId="8" fontId="1" fillId="0" borderId="39" xfId="0" applyNumberFormat="1" applyFont="1" applyBorder="1" applyAlignment="1">
      <alignment horizontal="right" vertical="center" wrapText="1"/>
    </xf>
    <xf numFmtId="8" fontId="2" fillId="0" borderId="40" xfId="0" applyNumberFormat="1" applyFont="1" applyBorder="1" applyAlignment="1">
      <alignment vertical="center" wrapText="1"/>
    </xf>
    <xf numFmtId="8" fontId="2" fillId="0" borderId="39" xfId="0" applyNumberFormat="1" applyFont="1" applyBorder="1" applyAlignment="1">
      <alignment vertical="center" wrapText="1"/>
    </xf>
    <xf numFmtId="8" fontId="1" fillId="0" borderId="41" xfId="0" applyNumberFormat="1" applyFont="1" applyBorder="1" applyAlignment="1">
      <alignment horizontal="right" vertical="center" wrapText="1"/>
    </xf>
    <xf numFmtId="8" fontId="1" fillId="0" borderId="42" xfId="0" applyNumberFormat="1" applyFont="1" applyBorder="1" applyAlignment="1">
      <alignment vertical="center" wrapText="1"/>
    </xf>
    <xf numFmtId="8" fontId="2" fillId="0" borderId="41" xfId="0" applyNumberFormat="1" applyFont="1" applyBorder="1" applyAlignment="1">
      <alignment vertical="center" wrapText="1"/>
    </xf>
    <xf numFmtId="8" fontId="1" fillId="0" borderId="42" xfId="0" applyNumberFormat="1" applyFont="1" applyBorder="1" applyAlignment="1">
      <alignment horizontal="right" vertical="center" wrapText="1"/>
    </xf>
    <xf numFmtId="8" fontId="1" fillId="0" borderId="10" xfId="0" applyNumberFormat="1" applyFont="1" applyFill="1" applyBorder="1" applyAlignment="1">
      <alignment vertical="center" wrapText="1"/>
    </xf>
    <xf numFmtId="8" fontId="1" fillId="0" borderId="23" xfId="0" applyNumberFormat="1" applyFont="1" applyBorder="1" applyAlignment="1">
      <alignment vertical="center" wrapText="1"/>
    </xf>
    <xf numFmtId="8" fontId="1" fillId="2" borderId="23" xfId="0" applyNumberFormat="1" applyFont="1" applyFill="1" applyBorder="1" applyAlignment="1">
      <alignment vertical="center" wrapText="1"/>
    </xf>
    <xf numFmtId="8" fontId="1" fillId="0" borderId="24" xfId="0" applyNumberFormat="1" applyFont="1" applyBorder="1" applyAlignment="1">
      <alignment horizontal="right" vertical="center" wrapText="1"/>
    </xf>
    <xf numFmtId="8" fontId="1" fillId="0" borderId="43" xfId="0" applyNumberFormat="1" applyFont="1" applyBorder="1" applyAlignment="1">
      <alignment vertical="center" wrapText="1"/>
    </xf>
    <xf numFmtId="8" fontId="2" fillId="0" borderId="22" xfId="0" applyNumberFormat="1" applyFont="1" applyBorder="1" applyAlignment="1">
      <alignment vertical="center" wrapText="1"/>
    </xf>
    <xf numFmtId="8" fontId="1" fillId="0" borderId="24" xfId="0" applyNumberFormat="1" applyFont="1" applyBorder="1" applyAlignment="1">
      <alignment vertical="center" wrapText="1"/>
    </xf>
    <xf numFmtId="8" fontId="1" fillId="0" borderId="0" xfId="0" applyNumberFormat="1" applyFont="1" applyFill="1" applyBorder="1" applyAlignment="1">
      <alignment vertical="center" wrapText="1"/>
    </xf>
    <xf numFmtId="8" fontId="11" fillId="0" borderId="29" xfId="0" applyNumberFormat="1" applyFont="1" applyFill="1" applyBorder="1" applyAlignment="1">
      <alignment vertical="center" wrapText="1"/>
    </xf>
    <xf numFmtId="8" fontId="2" fillId="0" borderId="45" xfId="0" applyNumberFormat="1" applyFont="1" applyBorder="1" applyAlignment="1">
      <alignment vertical="center" wrapText="1"/>
    </xf>
    <xf numFmtId="8" fontId="1" fillId="0" borderId="29" xfId="0" applyNumberFormat="1" applyFont="1" applyBorder="1" applyAlignment="1">
      <alignment vertical="center" wrapText="1"/>
    </xf>
    <xf numFmtId="8" fontId="11" fillId="0" borderId="29" xfId="0" applyNumberFormat="1" applyFont="1" applyBorder="1" applyAlignment="1">
      <alignment vertical="center" wrapText="1"/>
    </xf>
    <xf numFmtId="8" fontId="3" fillId="0" borderId="24" xfId="0" applyNumberFormat="1" applyFont="1" applyBorder="1" applyAlignment="1">
      <alignment horizontal="right" vertical="center" wrapText="1"/>
    </xf>
    <xf numFmtId="8" fontId="4" fillId="2" borderId="41" xfId="0" applyNumberFormat="1" applyFont="1" applyFill="1" applyBorder="1" applyAlignment="1">
      <alignment vertical="center" wrapText="1"/>
    </xf>
    <xf numFmtId="8" fontId="1" fillId="0" borderId="26" xfId="0" applyNumberFormat="1" applyFont="1" applyBorder="1" applyAlignment="1">
      <alignment vertical="center" wrapText="1"/>
    </xf>
    <xf numFmtId="8" fontId="4" fillId="2" borderId="38" xfId="0" applyNumberFormat="1" applyFont="1" applyFill="1" applyBorder="1" applyAlignment="1">
      <alignment vertical="center" wrapText="1"/>
    </xf>
    <xf numFmtId="8" fontId="1" fillId="2" borderId="26" xfId="0" applyNumberFormat="1" applyFont="1" applyFill="1" applyBorder="1" applyAlignment="1">
      <alignment vertical="center" wrapText="1"/>
    </xf>
    <xf numFmtId="8" fontId="3" fillId="0" borderId="23" xfId="0" applyNumberFormat="1" applyFont="1" applyFill="1" applyBorder="1" applyAlignment="1">
      <alignment vertical="center" wrapText="1"/>
    </xf>
    <xf numFmtId="8" fontId="7" fillId="2" borderId="15" xfId="0" applyNumberFormat="1" applyFont="1" applyFill="1" applyBorder="1" applyAlignment="1">
      <alignment vertical="center" wrapText="1"/>
    </xf>
    <xf numFmtId="8" fontId="1" fillId="0" borderId="23" xfId="0" applyNumberFormat="1" applyFont="1" applyFill="1" applyBorder="1" applyAlignment="1">
      <alignment vertical="center" wrapText="1"/>
    </xf>
    <xf numFmtId="8" fontId="0" fillId="0" borderId="0" xfId="0" applyNumberFormat="1"/>
    <xf numFmtId="8" fontId="1" fillId="0" borderId="25" xfId="0" applyNumberFormat="1" applyFont="1" applyBorder="1" applyAlignment="1">
      <alignment horizontal="left" vertical="center" wrapText="1"/>
    </xf>
    <xf numFmtId="8" fontId="1" fillId="0" borderId="8" xfId="0" applyNumberFormat="1" applyFont="1" applyBorder="1" applyAlignment="1">
      <alignment vertical="center" wrapText="1"/>
    </xf>
    <xf numFmtId="8" fontId="1" fillId="0" borderId="19" xfId="0" applyNumberFormat="1" applyFont="1" applyBorder="1" applyAlignment="1">
      <alignment vertical="center" wrapText="1"/>
    </xf>
    <xf numFmtId="8" fontId="1" fillId="0" borderId="9" xfId="0" applyNumberFormat="1" applyFont="1" applyBorder="1" applyAlignment="1">
      <alignment vertical="center" wrapText="1"/>
    </xf>
    <xf numFmtId="8" fontId="1" fillId="0" borderId="20" xfId="0" applyNumberFormat="1" applyFont="1" applyBorder="1" applyAlignment="1">
      <alignment vertical="center" wrapText="1"/>
    </xf>
    <xf numFmtId="49" fontId="1" fillId="0" borderId="20" xfId="0" applyNumberFormat="1" applyFont="1" applyBorder="1" applyAlignment="1">
      <alignment vertical="center" wrapText="1"/>
    </xf>
    <xf numFmtId="8" fontId="17" fillId="0" borderId="7" xfId="0" applyNumberFormat="1" applyFont="1" applyBorder="1" applyAlignment="1">
      <alignment horizontal="left" vertical="center" wrapText="1"/>
    </xf>
    <xf numFmtId="8" fontId="7" fillId="0" borderId="2" xfId="0" applyNumberFormat="1" applyFont="1" applyBorder="1" applyAlignment="1">
      <alignment horizontal="left" vertical="center" wrapText="1"/>
    </xf>
    <xf numFmtId="8" fontId="7" fillId="0" borderId="1" xfId="0" applyNumberFormat="1" applyFont="1" applyBorder="1" applyAlignment="1">
      <alignment horizontal="left" vertical="center" wrapText="1"/>
    </xf>
    <xf numFmtId="8" fontId="11" fillId="0" borderId="20" xfId="0" applyNumberFormat="1" applyFont="1" applyBorder="1" applyAlignment="1">
      <alignment vertical="center" wrapText="1"/>
    </xf>
    <xf numFmtId="8" fontId="11" fillId="0" borderId="25" xfId="0" quotePrefix="1" applyNumberFormat="1" applyFont="1" applyFill="1" applyBorder="1" applyAlignment="1">
      <alignment vertical="center" wrapText="1"/>
    </xf>
    <xf numFmtId="0" fontId="16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8" fontId="1" fillId="0" borderId="31" xfId="0" applyNumberFormat="1" applyFont="1" applyBorder="1" applyAlignment="1">
      <alignment horizontal="center" vertical="center" wrapText="1"/>
    </xf>
    <xf numFmtId="8" fontId="1" fillId="0" borderId="32" xfId="0" applyNumberFormat="1" applyFont="1" applyBorder="1" applyAlignment="1">
      <alignment horizontal="center" vertical="center" wrapText="1"/>
    </xf>
    <xf numFmtId="8" fontId="1" fillId="0" borderId="27" xfId="0" applyNumberFormat="1" applyFont="1" applyBorder="1" applyAlignment="1">
      <alignment vertical="center" wrapText="1"/>
    </xf>
    <xf numFmtId="8" fontId="1" fillId="0" borderId="28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8" fontId="18" fillId="0" borderId="10" xfId="0" applyNumberFormat="1" applyFont="1" applyBorder="1" applyAlignment="1">
      <alignment vertical="center" wrapText="1"/>
    </xf>
    <xf numFmtId="8" fontId="18" fillId="2" borderId="10" xfId="0" applyNumberFormat="1" applyFont="1" applyFill="1" applyBorder="1" applyAlignment="1">
      <alignment vertical="center" wrapText="1"/>
    </xf>
    <xf numFmtId="0" fontId="15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8" fontId="2" fillId="0" borderId="47" xfId="0" applyNumberFormat="1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49" xfId="0" applyFont="1" applyBorder="1" applyAlignment="1">
      <alignment horizontal="center" vertical="center" wrapText="1"/>
    </xf>
    <xf numFmtId="0" fontId="8" fillId="2" borderId="44" xfId="0" applyFont="1" applyFill="1" applyBorder="1" applyAlignment="1">
      <alignment vertical="center" wrapText="1"/>
    </xf>
    <xf numFmtId="8" fontId="15" fillId="0" borderId="50" xfId="0" applyNumberFormat="1" applyFont="1" applyBorder="1" applyAlignment="1">
      <alignment vertical="center" wrapText="1"/>
    </xf>
    <xf numFmtId="8" fontId="1" fillId="0" borderId="50" xfId="0" applyNumberFormat="1" applyFont="1" applyBorder="1" applyAlignment="1">
      <alignment vertical="center" wrapText="1"/>
    </xf>
    <xf numFmtId="8" fontId="1" fillId="0" borderId="50" xfId="0" applyNumberFormat="1" applyFont="1" applyBorder="1" applyAlignment="1">
      <alignment horizontal="left" vertical="center" wrapText="1"/>
    </xf>
    <xf numFmtId="8" fontId="15" fillId="2" borderId="50" xfId="0" applyNumberFormat="1" applyFont="1" applyFill="1" applyBorder="1" applyAlignment="1">
      <alignment vertical="center" wrapText="1"/>
    </xf>
    <xf numFmtId="8" fontId="1" fillId="0" borderId="51" xfId="0" applyNumberFormat="1" applyFont="1" applyBorder="1" applyAlignment="1">
      <alignment vertical="center" wrapText="1"/>
    </xf>
    <xf numFmtId="8" fontId="1" fillId="0" borderId="52" xfId="0" applyNumberFormat="1" applyFont="1" applyBorder="1" applyAlignment="1">
      <alignment vertical="center" wrapText="1"/>
    </xf>
    <xf numFmtId="8" fontId="1" fillId="0" borderId="53" xfId="0" applyNumberFormat="1" applyFont="1" applyBorder="1" applyAlignment="1">
      <alignment horizontal="right" vertical="center" wrapText="1"/>
    </xf>
    <xf numFmtId="8" fontId="18" fillId="0" borderId="53" xfId="0" applyNumberFormat="1" applyFont="1" applyBorder="1" applyAlignment="1">
      <alignment vertical="center" wrapText="1"/>
    </xf>
    <xf numFmtId="8" fontId="3" fillId="2" borderId="18" xfId="0" applyNumberFormat="1" applyFont="1" applyFill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8" fontId="1" fillId="0" borderId="25" xfId="0" applyNumberFormat="1" applyFont="1" applyBorder="1" applyAlignment="1">
      <alignment vertical="center" wrapText="1"/>
    </xf>
    <xf numFmtId="8" fontId="1" fillId="2" borderId="25" xfId="0" applyNumberFormat="1" applyFont="1" applyFill="1" applyBorder="1" applyAlignment="1">
      <alignment vertical="center" wrapText="1"/>
    </xf>
    <xf numFmtId="8" fontId="1" fillId="0" borderId="54" xfId="0" applyNumberFormat="1" applyFont="1" applyBorder="1" applyAlignment="1">
      <alignment vertical="center" wrapText="1"/>
    </xf>
    <xf numFmtId="8" fontId="1" fillId="0" borderId="55" xfId="0" applyNumberFormat="1" applyFont="1" applyBorder="1" applyAlignment="1">
      <alignment horizontal="left" vertical="center" wrapText="1"/>
    </xf>
    <xf numFmtId="8" fontId="1" fillId="0" borderId="28" xfId="0" applyNumberFormat="1" applyFont="1" applyBorder="1" applyAlignment="1">
      <alignment horizontal="left" vertical="center" wrapText="1"/>
    </xf>
    <xf numFmtId="8" fontId="18" fillId="0" borderId="0" xfId="0" applyNumberFormat="1" applyFont="1" applyBorder="1" applyAlignment="1">
      <alignment vertical="center" wrapText="1"/>
    </xf>
    <xf numFmtId="8" fontId="3" fillId="0" borderId="30" xfId="0" applyNumberFormat="1" applyFont="1" applyBorder="1" applyAlignment="1">
      <alignment horizontal="right" vertical="center" wrapText="1"/>
    </xf>
    <xf numFmtId="8" fontId="2" fillId="0" borderId="56" xfId="0" applyNumberFormat="1" applyFont="1" applyBorder="1" applyAlignment="1">
      <alignment vertical="center" wrapText="1"/>
    </xf>
    <xf numFmtId="8" fontId="2" fillId="0" borderId="15" xfId="0" applyNumberFormat="1" applyFont="1" applyBorder="1" applyAlignment="1">
      <alignment vertical="center" wrapText="1"/>
    </xf>
    <xf numFmtId="8" fontId="15" fillId="2" borderId="48" xfId="0" applyNumberFormat="1" applyFont="1" applyFill="1" applyBorder="1" applyAlignment="1">
      <alignment vertical="center" wrapText="1"/>
    </xf>
    <xf numFmtId="8" fontId="1" fillId="2" borderId="44" xfId="0" applyNumberFormat="1" applyFont="1" applyFill="1" applyBorder="1" applyAlignment="1">
      <alignment vertical="center" wrapText="1"/>
    </xf>
    <xf numFmtId="8" fontId="1" fillId="2" borderId="49" xfId="0" applyNumberFormat="1" applyFont="1" applyFill="1" applyBorder="1" applyAlignment="1">
      <alignment vertical="center" wrapText="1"/>
    </xf>
    <xf numFmtId="8" fontId="1" fillId="2" borderId="22" xfId="0" applyNumberFormat="1" applyFont="1" applyFill="1" applyBorder="1" applyAlignment="1">
      <alignment vertical="center" wrapText="1"/>
    </xf>
    <xf numFmtId="8" fontId="18" fillId="2" borderId="49" xfId="0" applyNumberFormat="1" applyFont="1" applyFill="1" applyBorder="1" applyAlignment="1">
      <alignment vertical="center" wrapText="1"/>
    </xf>
    <xf numFmtId="8" fontId="3" fillId="2" borderId="22" xfId="0" applyNumberFormat="1" applyFont="1" applyFill="1" applyBorder="1" applyAlignment="1">
      <alignment vertical="center" wrapText="1"/>
    </xf>
    <xf numFmtId="8" fontId="7" fillId="2" borderId="44" xfId="0" applyNumberFormat="1" applyFont="1" applyFill="1" applyBorder="1" applyAlignment="1">
      <alignment vertical="center" wrapText="1"/>
    </xf>
    <xf numFmtId="8" fontId="1" fillId="2" borderId="51" xfId="0" applyNumberFormat="1" applyFont="1" applyFill="1" applyBorder="1" applyAlignment="1">
      <alignment horizontal="left" vertical="center" wrapText="1"/>
    </xf>
    <xf numFmtId="8" fontId="1" fillId="2" borderId="54" xfId="0" applyNumberFormat="1" applyFont="1" applyFill="1" applyBorder="1" applyAlignment="1">
      <alignment horizontal="left" vertical="center" wrapText="1"/>
    </xf>
    <xf numFmtId="8" fontId="1" fillId="2" borderId="53" xfId="0" applyNumberFormat="1" applyFont="1" applyFill="1" applyBorder="1" applyAlignment="1">
      <alignment vertical="center" wrapText="1"/>
    </xf>
    <xf numFmtId="8" fontId="1" fillId="2" borderId="24" xfId="0" applyNumberFormat="1" applyFont="1" applyFill="1" applyBorder="1" applyAlignment="1">
      <alignment vertical="center" wrapText="1"/>
    </xf>
    <xf numFmtId="8" fontId="18" fillId="2" borderId="53" xfId="0" applyNumberFormat="1" applyFont="1" applyFill="1" applyBorder="1" applyAlignment="1">
      <alignment vertical="center" wrapText="1"/>
    </xf>
    <xf numFmtId="8" fontId="1" fillId="2" borderId="18" xfId="0" applyNumberFormat="1" applyFont="1" applyFill="1" applyBorder="1" applyAlignment="1">
      <alignment vertical="center" wrapText="1"/>
    </xf>
    <xf numFmtId="0" fontId="0" fillId="0" borderId="0" xfId="0" applyFill="1"/>
    <xf numFmtId="8" fontId="4" fillId="0" borderId="57" xfId="0" applyNumberFormat="1" applyFont="1" applyFill="1" applyBorder="1" applyAlignment="1">
      <alignment vertical="center" wrapText="1"/>
    </xf>
    <xf numFmtId="8" fontId="1" fillId="0" borderId="48" xfId="0" applyNumberFormat="1" applyFont="1" applyBorder="1" applyAlignment="1">
      <alignment vertical="center" wrapText="1"/>
    </xf>
    <xf numFmtId="8" fontId="1" fillId="0" borderId="49" xfId="0" applyNumberFormat="1" applyFont="1" applyBorder="1" applyAlignment="1">
      <alignment vertical="center" wrapText="1"/>
    </xf>
    <xf numFmtId="8" fontId="4" fillId="2" borderId="58" xfId="0" applyNumberFormat="1" applyFont="1" applyFill="1" applyBorder="1" applyAlignment="1">
      <alignment vertical="center" wrapText="1"/>
    </xf>
    <xf numFmtId="8" fontId="2" fillId="0" borderId="49" xfId="0" applyNumberFormat="1" applyFont="1" applyBorder="1" applyAlignment="1">
      <alignment vertical="center" wrapText="1"/>
    </xf>
    <xf numFmtId="8" fontId="1" fillId="0" borderId="22" xfId="0" applyNumberFormat="1" applyFont="1" applyBorder="1" applyAlignment="1">
      <alignment vertical="center" wrapText="1"/>
    </xf>
    <xf numFmtId="8" fontId="4" fillId="2" borderId="44" xfId="0" applyNumberFormat="1" applyFont="1" applyFill="1" applyBorder="1" applyAlignment="1">
      <alignment vertical="center" wrapText="1"/>
    </xf>
    <xf numFmtId="8" fontId="11" fillId="0" borderId="50" xfId="0" quotePrefix="1" applyNumberFormat="1" applyFont="1" applyBorder="1" applyAlignment="1">
      <alignment vertical="center" wrapText="1"/>
    </xf>
    <xf numFmtId="8" fontId="11" fillId="0" borderId="50" xfId="0" quotePrefix="1" applyNumberFormat="1" applyFont="1" applyFill="1" applyBorder="1" applyAlignment="1">
      <alignment vertical="center" wrapText="1"/>
    </xf>
    <xf numFmtId="8" fontId="3" fillId="2" borderId="59" xfId="0" applyNumberFormat="1" applyFont="1" applyFill="1" applyBorder="1" applyAlignment="1">
      <alignment horizontal="right" vertical="center" wrapText="1"/>
    </xf>
    <xf numFmtId="8" fontId="3" fillId="2" borderId="18" xfId="0" applyNumberFormat="1" applyFont="1" applyFill="1" applyBorder="1" applyAlignment="1">
      <alignment horizontal="right" vertical="center" wrapText="1"/>
    </xf>
    <xf numFmtId="8" fontId="2" fillId="0" borderId="20" xfId="0" applyNumberFormat="1" applyFont="1" applyFill="1" applyBorder="1" applyAlignment="1">
      <alignment vertical="center" wrapText="1"/>
    </xf>
    <xf numFmtId="8" fontId="2" fillId="0" borderId="5" xfId="0" applyNumberFormat="1" applyFont="1" applyFill="1" applyBorder="1" applyAlignment="1">
      <alignment vertical="center" wrapText="1"/>
    </xf>
    <xf numFmtId="8" fontId="2" fillId="0" borderId="43" xfId="0" applyNumberFormat="1" applyFont="1" applyFill="1" applyBorder="1" applyAlignment="1">
      <alignment vertical="center" wrapText="1"/>
    </xf>
    <xf numFmtId="8" fontId="4" fillId="0" borderId="15" xfId="0" applyNumberFormat="1" applyFont="1" applyFill="1" applyBorder="1" applyAlignment="1">
      <alignment vertical="center" wrapText="1"/>
    </xf>
    <xf numFmtId="8" fontId="1" fillId="0" borderId="15" xfId="0" applyNumberFormat="1" applyFont="1" applyFill="1" applyBorder="1" applyAlignment="1">
      <alignment vertical="center" wrapText="1"/>
    </xf>
    <xf numFmtId="8" fontId="1" fillId="0" borderId="9" xfId="0" applyNumberFormat="1" applyFont="1" applyFill="1" applyBorder="1" applyAlignment="1">
      <alignment vertical="center" wrapText="1"/>
    </xf>
    <xf numFmtId="8" fontId="1" fillId="0" borderId="20" xfId="0" applyNumberFormat="1" applyFont="1" applyFill="1" applyBorder="1" applyAlignment="1">
      <alignment vertical="center" wrapText="1"/>
    </xf>
    <xf numFmtId="8" fontId="3" fillId="0" borderId="14" xfId="0" applyNumberFormat="1" applyFont="1" applyFill="1" applyBorder="1" applyAlignment="1">
      <alignment vertical="center" wrapText="1"/>
    </xf>
    <xf numFmtId="8" fontId="1" fillId="0" borderId="39" xfId="0" applyNumberFormat="1" applyFont="1" applyFill="1" applyBorder="1" applyAlignment="1">
      <alignment vertical="center" wrapText="1"/>
    </xf>
    <xf numFmtId="8" fontId="2" fillId="0" borderId="15" xfId="0" applyNumberFormat="1" applyFont="1" applyFill="1" applyBorder="1" applyAlignment="1">
      <alignment horizontal="right" vertical="center" wrapText="1"/>
    </xf>
    <xf numFmtId="8" fontId="2" fillId="0" borderId="39" xfId="0" applyNumberFormat="1" applyFont="1" applyFill="1" applyBorder="1" applyAlignment="1">
      <alignment vertical="center" wrapText="1"/>
    </xf>
    <xf numFmtId="8" fontId="2" fillId="0" borderId="15" xfId="0" applyNumberFormat="1" applyFont="1" applyFill="1" applyBorder="1" applyAlignment="1">
      <alignment vertical="center" wrapText="1"/>
    </xf>
    <xf numFmtId="8" fontId="4" fillId="0" borderId="38" xfId="0" applyNumberFormat="1" applyFont="1" applyFill="1" applyBorder="1" applyAlignment="1">
      <alignment vertical="center" wrapText="1"/>
    </xf>
    <xf numFmtId="8" fontId="4" fillId="0" borderId="30" xfId="0" applyNumberFormat="1" applyFont="1" applyFill="1" applyBorder="1" applyAlignment="1">
      <alignment vertical="center" wrapText="1"/>
    </xf>
    <xf numFmtId="8" fontId="2" fillId="0" borderId="6" xfId="0" applyNumberFormat="1" applyFont="1" applyBorder="1" applyAlignment="1">
      <alignment vertical="center" wrapText="1"/>
    </xf>
    <xf numFmtId="8" fontId="1" fillId="0" borderId="60" xfId="0" applyNumberFormat="1" applyFont="1" applyBorder="1" applyAlignment="1">
      <alignment vertical="center" wrapText="1"/>
    </xf>
    <xf numFmtId="8" fontId="1" fillId="0" borderId="61" xfId="0" applyNumberFormat="1" applyFont="1" applyBorder="1" applyAlignment="1">
      <alignment vertical="center" wrapText="1"/>
    </xf>
    <xf numFmtId="8" fontId="3" fillId="2" borderId="62" xfId="0" applyNumberFormat="1" applyFont="1" applyFill="1" applyBorder="1" applyAlignment="1">
      <alignment horizontal="right" vertical="center" wrapText="1"/>
    </xf>
    <xf numFmtId="8" fontId="3" fillId="2" borderId="13" xfId="0" applyNumberFormat="1" applyFont="1" applyFill="1" applyBorder="1" applyAlignment="1">
      <alignment horizontal="right" vertical="center" wrapText="1"/>
    </xf>
    <xf numFmtId="8" fontId="1" fillId="0" borderId="64" xfId="0" applyNumberFormat="1" applyFont="1" applyBorder="1" applyAlignment="1">
      <alignment vertical="center" wrapText="1"/>
    </xf>
    <xf numFmtId="8" fontId="1" fillId="0" borderId="65" xfId="0" applyNumberFormat="1" applyFont="1" applyBorder="1" applyAlignment="1">
      <alignment vertical="center" wrapText="1"/>
    </xf>
    <xf numFmtId="8" fontId="1" fillId="0" borderId="53" xfId="0" applyNumberFormat="1" applyFont="1" applyBorder="1" applyAlignment="1">
      <alignment vertical="center" wrapText="1"/>
    </xf>
    <xf numFmtId="8" fontId="2" fillId="0" borderId="66" xfId="0" applyNumberFormat="1" applyFont="1" applyBorder="1" applyAlignment="1">
      <alignment vertical="center" wrapText="1"/>
    </xf>
    <xf numFmtId="8" fontId="2" fillId="0" borderId="0" xfId="0" applyNumberFormat="1" applyFont="1" applyBorder="1" applyAlignment="1">
      <alignment vertical="center" wrapText="1"/>
    </xf>
    <xf numFmtId="8" fontId="1" fillId="0" borderId="48" xfId="0" applyNumberFormat="1" applyFont="1" applyBorder="1" applyAlignment="1">
      <alignment horizontal="left" vertical="center" wrapText="1"/>
    </xf>
    <xf numFmtId="8" fontId="1" fillId="0" borderId="44" xfId="0" applyNumberFormat="1" applyFont="1" applyBorder="1" applyAlignment="1">
      <alignment horizontal="left" vertical="center" wrapText="1"/>
    </xf>
    <xf numFmtId="8" fontId="3" fillId="2" borderId="58" xfId="0" applyNumberFormat="1" applyFont="1" applyFill="1" applyBorder="1" applyAlignment="1">
      <alignment vertical="center" wrapText="1"/>
    </xf>
    <xf numFmtId="8" fontId="1" fillId="0" borderId="67" xfId="0" applyNumberFormat="1" applyFont="1" applyBorder="1" applyAlignment="1">
      <alignment vertical="center" wrapText="1"/>
    </xf>
    <xf numFmtId="8" fontId="1" fillId="0" borderId="68" xfId="0" applyNumberFormat="1" applyFont="1" applyBorder="1" applyAlignment="1">
      <alignment vertical="center" wrapText="1"/>
    </xf>
    <xf numFmtId="8" fontId="4" fillId="2" borderId="44" xfId="0" applyNumberFormat="1" applyFont="1" applyFill="1" applyBorder="1" applyAlignment="1">
      <alignment horizontal="right" vertical="center" wrapText="1"/>
    </xf>
    <xf numFmtId="8" fontId="2" fillId="0" borderId="50" xfId="0" applyNumberFormat="1" applyFont="1" applyFill="1" applyBorder="1" applyAlignment="1">
      <alignment vertical="center" wrapText="1"/>
    </xf>
    <xf numFmtId="8" fontId="15" fillId="0" borderId="51" xfId="0" applyNumberFormat="1" applyFont="1" applyBorder="1" applyAlignment="1">
      <alignment vertical="center" wrapText="1"/>
    </xf>
    <xf numFmtId="8" fontId="3" fillId="0" borderId="69" xfId="0" applyNumberFormat="1" applyFont="1" applyBorder="1" applyAlignment="1">
      <alignment horizontal="right" vertical="center" wrapText="1"/>
    </xf>
    <xf numFmtId="8" fontId="16" fillId="0" borderId="24" xfId="0" applyNumberFormat="1" applyFont="1" applyBorder="1" applyAlignment="1">
      <alignment vertical="center" wrapText="1"/>
    </xf>
    <xf numFmtId="8" fontId="1" fillId="2" borderId="24" xfId="0" applyNumberFormat="1" applyFont="1" applyFill="1" applyBorder="1" applyAlignment="1">
      <alignment horizontal="right" vertical="center" wrapText="1"/>
    </xf>
    <xf numFmtId="8" fontId="19" fillId="2" borderId="63" xfId="0" applyNumberFormat="1" applyFont="1" applyFill="1" applyBorder="1" applyAlignment="1">
      <alignment vertical="center" wrapText="1"/>
    </xf>
    <xf numFmtId="8" fontId="19" fillId="2" borderId="2" xfId="0" applyNumberFormat="1" applyFont="1" applyFill="1" applyBorder="1" applyAlignment="1">
      <alignment vertical="center" wrapText="1"/>
    </xf>
    <xf numFmtId="8" fontId="4" fillId="0" borderId="29" xfId="0" applyNumberFormat="1" applyFont="1" applyFill="1" applyBorder="1" applyAlignment="1">
      <alignment vertical="center" wrapText="1"/>
    </xf>
    <xf numFmtId="8" fontId="2" fillId="0" borderId="67" xfId="0" applyNumberFormat="1" applyFont="1" applyBorder="1" applyAlignment="1">
      <alignment vertical="center" wrapText="1"/>
    </xf>
    <xf numFmtId="8" fontId="2" fillId="0" borderId="70" xfId="0" applyNumberFormat="1" applyFont="1" applyBorder="1" applyAlignment="1">
      <alignment vertical="center" wrapText="1"/>
    </xf>
    <xf numFmtId="8" fontId="1" fillId="0" borderId="50" xfId="0" quotePrefix="1" applyNumberFormat="1" applyFont="1" applyBorder="1" applyAlignment="1">
      <alignment vertical="center" wrapText="1"/>
    </xf>
    <xf numFmtId="49" fontId="1" fillId="0" borderId="50" xfId="0" quotePrefix="1" applyNumberFormat="1" applyFont="1" applyBorder="1" applyAlignment="1">
      <alignment vertical="center" wrapText="1"/>
    </xf>
    <xf numFmtId="8" fontId="1" fillId="0" borderId="71" xfId="0" applyNumberFormat="1" applyFont="1" applyBorder="1" applyAlignment="1">
      <alignment horizontal="right" vertical="center" wrapText="1"/>
    </xf>
    <xf numFmtId="8" fontId="1" fillId="0" borderId="72" xfId="0" applyNumberFormat="1" applyFont="1" applyBorder="1" applyAlignment="1">
      <alignment horizontal="right" vertical="center" wrapText="1"/>
    </xf>
    <xf numFmtId="8" fontId="16" fillId="0" borderId="23" xfId="0" applyNumberFormat="1" applyFont="1" applyFill="1" applyBorder="1" applyAlignment="1">
      <alignment vertical="center" wrapText="1"/>
    </xf>
    <xf numFmtId="8" fontId="16" fillId="0" borderId="29" xfId="0" applyNumberFormat="1" applyFont="1" applyFill="1" applyBorder="1" applyAlignment="1">
      <alignment vertical="center" wrapText="1"/>
    </xf>
    <xf numFmtId="8" fontId="16" fillId="0" borderId="23" xfId="0" applyNumberFormat="1" applyFont="1" applyFill="1" applyBorder="1" applyAlignment="1">
      <alignment horizontal="right" vertical="center" wrapText="1"/>
    </xf>
    <xf numFmtId="8" fontId="16" fillId="0" borderId="24" xfId="0" applyNumberFormat="1" applyFont="1" applyBorder="1" applyAlignment="1">
      <alignment horizontal="right" vertical="center" wrapText="1"/>
    </xf>
  </cellXfs>
  <cellStyles count="1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Normal" xfId="0" builtinId="0"/>
  </cellStyles>
  <dxfs count="0"/>
  <tableStyles count="0" defaultTableStyle="TableStyleMedium9" defaultPivotStyle="PivotStyleMedium4"/>
  <colors>
    <mruColors>
      <color rgb="FF453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103"/>
  <sheetViews>
    <sheetView tabSelected="1" showRuler="0" zoomScaleNormal="100" workbookViewId="0">
      <selection activeCell="K32" sqref="K32"/>
    </sheetView>
  </sheetViews>
  <sheetFormatPr baseColWidth="10" defaultRowHeight="16" x14ac:dyDescent="0.2"/>
  <cols>
    <col min="1" max="1" width="5.1640625" customWidth="1"/>
    <col min="3" max="3" width="18.83203125" customWidth="1"/>
    <col min="4" max="4" width="14.5" customWidth="1"/>
    <col min="5" max="5" width="15.83203125" customWidth="1"/>
    <col min="6" max="7" width="14.5" customWidth="1"/>
    <col min="8" max="8" width="13.5" customWidth="1"/>
    <col min="9" max="9" width="11.83203125" customWidth="1"/>
    <col min="10" max="10" width="5.33203125" customWidth="1"/>
  </cols>
  <sheetData>
    <row r="2" spans="2:14" ht="17" thickBot="1" x14ac:dyDescent="0.25"/>
    <row r="3" spans="2:14" ht="24" customHeight="1" thickBot="1" x14ac:dyDescent="0.25">
      <c r="B3" s="90" t="s">
        <v>43</v>
      </c>
      <c r="C3" s="91"/>
      <c r="D3" s="91"/>
      <c r="E3" s="91"/>
      <c r="F3" s="91"/>
      <c r="G3" s="91"/>
      <c r="H3" s="91"/>
      <c r="I3" s="92"/>
    </row>
    <row r="4" spans="2:14" ht="36" customHeight="1" thickBot="1" x14ac:dyDescent="0.25">
      <c r="B4" s="102" t="s">
        <v>40</v>
      </c>
      <c r="C4" s="103"/>
      <c r="D4" s="101" t="s">
        <v>41</v>
      </c>
      <c r="E4" s="97"/>
      <c r="F4" s="97"/>
      <c r="G4" s="104"/>
      <c r="H4" s="98" t="s">
        <v>42</v>
      </c>
      <c r="I4" s="105"/>
      <c r="N4" s="5"/>
    </row>
    <row r="5" spans="2:14" ht="43" thickBot="1" x14ac:dyDescent="0.25">
      <c r="B5" s="108" t="s">
        <v>0</v>
      </c>
      <c r="C5" s="121"/>
      <c r="D5" s="4" t="s">
        <v>38</v>
      </c>
      <c r="E5" s="109" t="s">
        <v>37</v>
      </c>
      <c r="F5" s="4" t="s">
        <v>29</v>
      </c>
      <c r="G5" s="110" t="s">
        <v>35</v>
      </c>
      <c r="H5" s="34" t="s">
        <v>28</v>
      </c>
      <c r="I5" s="111" t="s">
        <v>32</v>
      </c>
    </row>
    <row r="6" spans="2:14" ht="17" thickBot="1" x14ac:dyDescent="0.25">
      <c r="B6" s="112" t="s">
        <v>36</v>
      </c>
      <c r="C6" s="122"/>
      <c r="D6" s="200">
        <v>2905.02</v>
      </c>
      <c r="E6" s="58">
        <v>2905.02</v>
      </c>
      <c r="F6" s="77">
        <f>E6</f>
        <v>2905.02</v>
      </c>
      <c r="G6" s="43"/>
      <c r="H6" s="35">
        <f>F48+2000</f>
        <v>3712.01</v>
      </c>
      <c r="I6" s="3"/>
    </row>
    <row r="7" spans="2:14" ht="24" customHeight="1" thickBot="1" x14ac:dyDescent="0.25">
      <c r="B7" s="113" t="s">
        <v>17</v>
      </c>
      <c r="C7" s="122"/>
      <c r="D7" s="201">
        <v>0.3</v>
      </c>
      <c r="E7" s="58">
        <f>0.03 +0.02+0.03+0.04+0.04+0.04+0.04+0.04+0.04</f>
        <v>0.32</v>
      </c>
      <c r="F7" s="59">
        <v>0.44</v>
      </c>
      <c r="G7" s="99">
        <f>F7-D7</f>
        <v>0.14000000000000001</v>
      </c>
      <c r="H7" s="36">
        <v>0.3</v>
      </c>
      <c r="I7" s="8"/>
    </row>
    <row r="8" spans="2:14" ht="36" customHeight="1" thickBot="1" x14ac:dyDescent="0.25">
      <c r="B8" s="113" t="s">
        <v>33</v>
      </c>
      <c r="C8" s="122"/>
      <c r="D8" s="200">
        <f>32*72</f>
        <v>2304</v>
      </c>
      <c r="E8" s="58">
        <f>32*72</f>
        <v>2304</v>
      </c>
      <c r="F8" s="59">
        <v>2304</v>
      </c>
      <c r="G8" s="99">
        <f t="shared" ref="G8:G16" si="0">F8-D8</f>
        <v>0</v>
      </c>
      <c r="H8" s="14"/>
      <c r="I8" s="33"/>
    </row>
    <row r="9" spans="2:14" ht="24" customHeight="1" thickBot="1" x14ac:dyDescent="0.25">
      <c r="B9" s="113" t="s">
        <v>26</v>
      </c>
      <c r="C9" s="122"/>
      <c r="D9" s="200">
        <v>240</v>
      </c>
      <c r="E9" s="58">
        <v>240</v>
      </c>
      <c r="F9" s="59">
        <v>240</v>
      </c>
      <c r="G9" s="99">
        <f t="shared" si="0"/>
        <v>0</v>
      </c>
      <c r="H9" s="14"/>
      <c r="I9" s="33"/>
    </row>
    <row r="10" spans="2:14" ht="24" customHeight="1" thickBot="1" x14ac:dyDescent="0.25">
      <c r="B10" s="125" t="s">
        <v>34</v>
      </c>
      <c r="C10" s="126"/>
      <c r="D10" s="201">
        <v>0</v>
      </c>
      <c r="E10" s="65">
        <v>0</v>
      </c>
      <c r="F10" s="68">
        <v>0</v>
      </c>
      <c r="G10" s="127">
        <f t="shared" si="0"/>
        <v>0</v>
      </c>
      <c r="H10" s="23"/>
      <c r="I10" s="128"/>
    </row>
    <row r="11" spans="2:14" ht="24" customHeight="1" thickBot="1" x14ac:dyDescent="0.25">
      <c r="B11" s="131" t="s">
        <v>46</v>
      </c>
      <c r="C11" s="132"/>
      <c r="D11" s="134">
        <f>32*72</f>
        <v>2304</v>
      </c>
      <c r="E11" s="133"/>
      <c r="F11" s="134"/>
      <c r="G11" s="135"/>
      <c r="H11" s="136">
        <f>32*36</f>
        <v>1152</v>
      </c>
      <c r="I11" s="137">
        <f>H11-D11</f>
        <v>-1152</v>
      </c>
    </row>
    <row r="12" spans="2:14" ht="24" customHeight="1" thickBot="1" x14ac:dyDescent="0.25">
      <c r="B12" s="115" t="s">
        <v>47</v>
      </c>
      <c r="C12" s="123"/>
      <c r="D12" s="60">
        <v>240</v>
      </c>
      <c r="E12" s="32"/>
      <c r="F12" s="60"/>
      <c r="G12" s="100"/>
      <c r="H12" s="31">
        <f>20*6</f>
        <v>120</v>
      </c>
      <c r="I12" s="76">
        <f>H12-D12</f>
        <v>-120</v>
      </c>
    </row>
    <row r="13" spans="2:14" ht="24" customHeight="1" thickBot="1" x14ac:dyDescent="0.25">
      <c r="B13" s="138" t="s">
        <v>20</v>
      </c>
      <c r="C13" s="139"/>
      <c r="D13" s="141">
        <v>0</v>
      </c>
      <c r="E13" s="140"/>
      <c r="F13" s="141"/>
      <c r="G13" s="142"/>
      <c r="H13" s="37">
        <v>0</v>
      </c>
      <c r="I13" s="143"/>
    </row>
    <row r="14" spans="2:14" ht="17" thickBot="1" x14ac:dyDescent="0.25">
      <c r="B14" s="129"/>
      <c r="C14" s="130"/>
      <c r="D14" s="75"/>
      <c r="E14" s="1"/>
      <c r="F14" s="59"/>
      <c r="G14" s="99"/>
      <c r="H14" s="75"/>
      <c r="I14" s="160"/>
      <c r="J14" s="144"/>
    </row>
    <row r="15" spans="2:14" ht="17" thickBot="1" x14ac:dyDescent="0.25">
      <c r="B15" s="113" t="s">
        <v>1</v>
      </c>
      <c r="C15" s="122"/>
      <c r="D15" s="202">
        <f>SUM(D11:D13)</f>
        <v>2544</v>
      </c>
      <c r="E15" s="10">
        <f>SUM(E7:E9)</f>
        <v>2544.3200000000002</v>
      </c>
      <c r="F15" s="15">
        <f>SUM(F7:F10)</f>
        <v>2544.44</v>
      </c>
      <c r="G15" s="99">
        <f t="shared" si="0"/>
        <v>0.44000000000005457</v>
      </c>
      <c r="H15" s="31">
        <f>SUM(H11:H13)</f>
        <v>1272</v>
      </c>
      <c r="I15" s="31"/>
    </row>
    <row r="16" spans="2:14" ht="17" thickBot="1" x14ac:dyDescent="0.25">
      <c r="B16" s="116" t="s">
        <v>2</v>
      </c>
      <c r="C16" s="124"/>
      <c r="D16" s="203">
        <f>D6+D15</f>
        <v>5449.02</v>
      </c>
      <c r="E16" s="118">
        <f>E6+E15</f>
        <v>5449.34</v>
      </c>
      <c r="F16" s="118">
        <f>F6+F15</f>
        <v>5449.46</v>
      </c>
      <c r="G16" s="119">
        <f t="shared" si="0"/>
        <v>0.43999999999959982</v>
      </c>
      <c r="H16" s="37">
        <f>H6+H15</f>
        <v>4984.01</v>
      </c>
      <c r="I16" s="120"/>
    </row>
    <row r="17" spans="2:9" ht="17" thickBot="1" x14ac:dyDescent="0.25">
      <c r="B17" s="178"/>
      <c r="C17" s="179"/>
      <c r="D17" s="168"/>
      <c r="E17" s="40"/>
      <c r="F17" s="56"/>
      <c r="G17" s="42"/>
      <c r="H17" s="168"/>
      <c r="I17" s="169"/>
    </row>
    <row r="18" spans="2:9" ht="17" thickBot="1" x14ac:dyDescent="0.25">
      <c r="B18" s="146" t="s">
        <v>3</v>
      </c>
      <c r="C18" s="147"/>
      <c r="D18" s="148"/>
      <c r="E18" s="194"/>
      <c r="F18" s="195"/>
      <c r="G18" s="63"/>
      <c r="H18" s="148"/>
      <c r="I18" s="151"/>
    </row>
    <row r="19" spans="2:9" ht="17" thickBot="1" x14ac:dyDescent="0.25">
      <c r="B19" s="113" t="s">
        <v>4</v>
      </c>
      <c r="C19" s="83"/>
      <c r="D19" s="2">
        <v>356</v>
      </c>
      <c r="E19" s="43">
        <v>0</v>
      </c>
      <c r="F19" s="62">
        <v>356</v>
      </c>
      <c r="G19" s="59">
        <f t="shared" ref="G19:G23" si="1">D19-F19</f>
        <v>0</v>
      </c>
      <c r="H19" s="2">
        <v>356</v>
      </c>
      <c r="I19" s="7"/>
    </row>
    <row r="20" spans="2:9" ht="17" thickBot="1" x14ac:dyDescent="0.25">
      <c r="B20" s="114" t="s">
        <v>16</v>
      </c>
      <c r="C20" s="79"/>
      <c r="D20" s="2">
        <v>1000</v>
      </c>
      <c r="E20" s="43">
        <v>0</v>
      </c>
      <c r="F20" s="62">
        <v>0</v>
      </c>
      <c r="G20" s="59">
        <f t="shared" si="1"/>
        <v>1000</v>
      </c>
      <c r="H20" s="2">
        <v>500</v>
      </c>
      <c r="I20" s="76">
        <v>-500</v>
      </c>
    </row>
    <row r="21" spans="2:9" ht="17" thickBot="1" x14ac:dyDescent="0.25">
      <c r="B21" s="196" t="s">
        <v>22</v>
      </c>
      <c r="C21" s="83"/>
      <c r="D21" s="2">
        <v>175</v>
      </c>
      <c r="E21" s="43">
        <f>108</f>
        <v>108</v>
      </c>
      <c r="F21" s="62">
        <v>108</v>
      </c>
      <c r="G21" s="59">
        <f t="shared" si="1"/>
        <v>67</v>
      </c>
      <c r="H21" s="2">
        <v>175</v>
      </c>
      <c r="I21" s="7"/>
    </row>
    <row r="22" spans="2:9" ht="17" thickBot="1" x14ac:dyDescent="0.25">
      <c r="B22" s="196" t="s">
        <v>18</v>
      </c>
      <c r="C22" s="83"/>
      <c r="D22" s="2">
        <v>45</v>
      </c>
      <c r="E22" s="43">
        <v>0</v>
      </c>
      <c r="F22" s="62">
        <f>45</f>
        <v>45</v>
      </c>
      <c r="G22" s="59">
        <f t="shared" si="1"/>
        <v>0</v>
      </c>
      <c r="H22" s="2">
        <v>45</v>
      </c>
      <c r="I22" s="29"/>
    </row>
    <row r="23" spans="2:9" ht="17" thickBot="1" x14ac:dyDescent="0.25">
      <c r="B23" s="196" t="s">
        <v>21</v>
      </c>
      <c r="C23" s="83"/>
      <c r="D23" s="2">
        <v>50</v>
      </c>
      <c r="E23" s="43">
        <v>0</v>
      </c>
      <c r="F23" s="62">
        <v>50</v>
      </c>
      <c r="G23" s="59">
        <f t="shared" si="1"/>
        <v>0</v>
      </c>
      <c r="H23" s="2">
        <v>50</v>
      </c>
      <c r="I23" s="7"/>
    </row>
    <row r="24" spans="2:9" ht="17" thickBot="1" x14ac:dyDescent="0.25">
      <c r="B24" s="197" t="s">
        <v>31</v>
      </c>
      <c r="C24" s="84"/>
      <c r="D24" s="2">
        <v>159.07</v>
      </c>
      <c r="E24" s="43">
        <v>0</v>
      </c>
      <c r="F24" s="62">
        <v>149.9</v>
      </c>
      <c r="G24" s="59">
        <f>D24-F24</f>
        <v>9.1699999999999875</v>
      </c>
      <c r="H24" s="2">
        <v>149.9</v>
      </c>
      <c r="I24" s="76"/>
    </row>
    <row r="25" spans="2:9" ht="17" thickBot="1" x14ac:dyDescent="0.25">
      <c r="B25" s="186"/>
      <c r="C25" s="156"/>
      <c r="D25" s="30"/>
      <c r="E25" s="157"/>
      <c r="F25" s="158"/>
      <c r="G25" s="77"/>
      <c r="H25" s="30"/>
      <c r="I25" s="159"/>
    </row>
    <row r="26" spans="2:9" ht="17" thickBot="1" x14ac:dyDescent="0.25">
      <c r="B26" s="116" t="s">
        <v>5</v>
      </c>
      <c r="C26" s="117"/>
      <c r="D26" s="154">
        <f>SUM(D19:D24)</f>
        <v>1785.07</v>
      </c>
      <c r="E26" s="198">
        <f>SUM(E19:E24)</f>
        <v>108</v>
      </c>
      <c r="F26" s="199">
        <f>SUM(F19:F24)</f>
        <v>708.9</v>
      </c>
      <c r="G26" s="64">
        <f t="shared" ref="G25:G26" si="2">D26-F26</f>
        <v>1076.17</v>
      </c>
      <c r="H26" s="154">
        <f>SUM(H19:H24)</f>
        <v>1275.9000000000001</v>
      </c>
      <c r="I26" s="120"/>
    </row>
    <row r="27" spans="2:9" ht="17" thickBot="1" x14ac:dyDescent="0.25">
      <c r="B27" s="178"/>
      <c r="C27" s="179"/>
      <c r="D27" s="145"/>
      <c r="E27" s="40"/>
      <c r="F27" s="56"/>
      <c r="G27" s="42"/>
      <c r="H27" s="145"/>
      <c r="I27" s="193"/>
    </row>
    <row r="28" spans="2:9" ht="17" thickBot="1" x14ac:dyDescent="0.25">
      <c r="B28" s="146" t="s">
        <v>6</v>
      </c>
      <c r="C28" s="147"/>
      <c r="D28" s="148"/>
      <c r="E28" s="149"/>
      <c r="F28" s="67"/>
      <c r="G28" s="150">
        <f t="shared" ref="G28:G32" si="3">D28-F28</f>
        <v>0</v>
      </c>
      <c r="H28" s="148"/>
      <c r="I28" s="151"/>
    </row>
    <row r="29" spans="2:9" ht="17" thickBot="1" x14ac:dyDescent="0.25">
      <c r="B29" s="113" t="s">
        <v>7</v>
      </c>
      <c r="C29" s="83"/>
      <c r="D29" s="2">
        <v>400</v>
      </c>
      <c r="E29" s="58">
        <f>150+143.93+7.21+67.41</f>
        <v>368.54999999999995</v>
      </c>
      <c r="F29" s="68">
        <v>368.55</v>
      </c>
      <c r="G29" s="59">
        <f t="shared" si="3"/>
        <v>31.449999999999989</v>
      </c>
      <c r="H29" s="2">
        <v>400</v>
      </c>
      <c r="I29" s="7"/>
    </row>
    <row r="30" spans="2:9" ht="17" thickBot="1" x14ac:dyDescent="0.25">
      <c r="B30" s="152" t="s">
        <v>27</v>
      </c>
      <c r="C30" s="88"/>
      <c r="D30" s="45">
        <v>100</v>
      </c>
      <c r="E30" s="58">
        <v>0</v>
      </c>
      <c r="F30" s="69">
        <v>0</v>
      </c>
      <c r="G30" s="59">
        <f t="shared" si="3"/>
        <v>100</v>
      </c>
      <c r="H30" s="45">
        <v>100</v>
      </c>
      <c r="I30" s="46"/>
    </row>
    <row r="31" spans="2:9" ht="17" thickBot="1" x14ac:dyDescent="0.25">
      <c r="B31" s="153"/>
      <c r="C31" s="89"/>
      <c r="D31" s="48"/>
      <c r="E31" s="65"/>
      <c r="F31" s="66"/>
      <c r="G31" s="59"/>
      <c r="H31" s="48"/>
      <c r="I31" s="49"/>
    </row>
    <row r="32" spans="2:9" ht="17" thickBot="1" x14ac:dyDescent="0.25">
      <c r="B32" s="116" t="s">
        <v>8</v>
      </c>
      <c r="C32" s="117"/>
      <c r="D32" s="154">
        <f>SUM(D29:D30)</f>
        <v>500</v>
      </c>
      <c r="E32" s="118">
        <f>SUM(E29:E30)</f>
        <v>368.54999999999995</v>
      </c>
      <c r="F32" s="61">
        <f>SUM(F29:F30)</f>
        <v>368.55</v>
      </c>
      <c r="G32" s="64">
        <f t="shared" si="3"/>
        <v>131.44999999999999</v>
      </c>
      <c r="H32" s="154">
        <f>SUM(H29:H30)</f>
        <v>500</v>
      </c>
      <c r="I32" s="155"/>
    </row>
    <row r="33" spans="2:14" ht="17" thickBot="1" x14ac:dyDescent="0.25">
      <c r="B33" s="106"/>
      <c r="C33" s="107"/>
      <c r="D33" s="17"/>
      <c r="E33" s="16"/>
      <c r="F33" s="52"/>
      <c r="G33" s="11"/>
      <c r="H33" s="17"/>
      <c r="I33" s="18"/>
    </row>
    <row r="34" spans="2:14" ht="17" thickBot="1" x14ac:dyDescent="0.25">
      <c r="B34" s="80" t="s">
        <v>9</v>
      </c>
      <c r="C34" s="81"/>
      <c r="D34" s="20"/>
      <c r="E34" s="19"/>
      <c r="F34" s="53"/>
      <c r="G34" s="59">
        <f t="shared" ref="G34:G39" si="4">D34-F34</f>
        <v>0</v>
      </c>
      <c r="H34" s="20"/>
      <c r="I34" s="21"/>
    </row>
    <row r="35" spans="2:14" ht="17" thickBot="1" x14ac:dyDescent="0.25">
      <c r="B35" s="82" t="s">
        <v>10</v>
      </c>
      <c r="C35" s="83"/>
      <c r="D35" s="2">
        <v>10</v>
      </c>
      <c r="E35" s="43">
        <v>10</v>
      </c>
      <c r="F35" s="50">
        <v>10</v>
      </c>
      <c r="G35" s="59">
        <f t="shared" si="4"/>
        <v>0</v>
      </c>
      <c r="H35" s="2">
        <v>10</v>
      </c>
      <c r="I35" s="7"/>
    </row>
    <row r="36" spans="2:14" ht="17" thickBot="1" x14ac:dyDescent="0.25">
      <c r="B36" s="82" t="s">
        <v>11</v>
      </c>
      <c r="C36" s="83"/>
      <c r="D36" s="2">
        <v>50</v>
      </c>
      <c r="E36" s="43">
        <v>50</v>
      </c>
      <c r="F36" s="50">
        <v>50</v>
      </c>
      <c r="G36" s="59">
        <f t="shared" si="4"/>
        <v>0</v>
      </c>
      <c r="H36" s="2">
        <v>50</v>
      </c>
      <c r="I36" s="7"/>
    </row>
    <row r="37" spans="2:14" ht="17" thickBot="1" x14ac:dyDescent="0.25">
      <c r="B37" s="82" t="s">
        <v>12</v>
      </c>
      <c r="C37" s="83"/>
      <c r="D37" s="2">
        <v>600</v>
      </c>
      <c r="E37" s="43">
        <v>600</v>
      </c>
      <c r="F37" s="50">
        <v>600</v>
      </c>
      <c r="G37" s="59">
        <f t="shared" si="4"/>
        <v>0</v>
      </c>
      <c r="H37" s="2">
        <v>600</v>
      </c>
      <c r="I37" s="22"/>
    </row>
    <row r="38" spans="2:14" ht="17" thickBot="1" x14ac:dyDescent="0.25">
      <c r="B38" s="161"/>
      <c r="C38" s="162"/>
      <c r="D38" s="163"/>
      <c r="E38" s="43"/>
      <c r="F38" s="164"/>
      <c r="G38" s="77">
        <f t="shared" si="4"/>
        <v>0</v>
      </c>
      <c r="H38" s="163"/>
      <c r="I38" s="165"/>
    </row>
    <row r="39" spans="2:14" ht="17" thickBot="1" x14ac:dyDescent="0.25">
      <c r="B39" s="95" t="s">
        <v>13</v>
      </c>
      <c r="C39" s="96"/>
      <c r="D39" s="24">
        <f t="shared" ref="D39" si="5">SUM(D35:D37)</f>
        <v>660</v>
      </c>
      <c r="E39" s="12">
        <f t="shared" ref="E39:H39" si="6">SUM(E35:E37)</f>
        <v>660</v>
      </c>
      <c r="F39" s="54">
        <f t="shared" si="6"/>
        <v>660</v>
      </c>
      <c r="G39" s="59">
        <f t="shared" si="4"/>
        <v>0</v>
      </c>
      <c r="H39" s="24">
        <f t="shared" si="6"/>
        <v>660</v>
      </c>
      <c r="I39" s="47"/>
    </row>
    <row r="40" spans="2:14" ht="17" thickBot="1" x14ac:dyDescent="0.25">
      <c r="B40" s="93"/>
      <c r="C40" s="94"/>
      <c r="D40" s="38"/>
      <c r="E40" s="6"/>
      <c r="F40" s="55"/>
      <c r="G40" s="13"/>
      <c r="H40" s="38"/>
      <c r="I40" s="39"/>
    </row>
    <row r="41" spans="2:14" ht="17" thickBot="1" x14ac:dyDescent="0.25">
      <c r="B41" s="180" t="s">
        <v>19</v>
      </c>
      <c r="C41" s="181"/>
      <c r="D41" s="182"/>
      <c r="E41" s="183"/>
      <c r="F41" s="184"/>
      <c r="G41" s="150">
        <f t="shared" ref="G41:G46" si="7">D41-F41</f>
        <v>0</v>
      </c>
      <c r="H41" s="182"/>
      <c r="I41" s="185"/>
    </row>
    <row r="42" spans="2:14" ht="17" thickBot="1" x14ac:dyDescent="0.25">
      <c r="B42" s="114" t="s">
        <v>14</v>
      </c>
      <c r="C42" s="79"/>
      <c r="D42" s="2">
        <v>2000</v>
      </c>
      <c r="E42" s="9">
        <v>2000</v>
      </c>
      <c r="F42" s="51">
        <v>2000</v>
      </c>
      <c r="G42" s="59">
        <f t="shared" si="7"/>
        <v>0</v>
      </c>
      <c r="H42" s="2">
        <v>2000</v>
      </c>
      <c r="I42" s="60"/>
    </row>
    <row r="43" spans="2:14" ht="17" thickBot="1" x14ac:dyDescent="0.25">
      <c r="B43" s="186"/>
      <c r="C43" s="156"/>
      <c r="D43" s="30"/>
      <c r="E43" s="157"/>
      <c r="F43" s="166"/>
      <c r="G43" s="77">
        <f t="shared" si="7"/>
        <v>0</v>
      </c>
      <c r="H43" s="30"/>
      <c r="I43" s="167"/>
    </row>
    <row r="44" spans="2:14" ht="17" thickBot="1" x14ac:dyDescent="0.25">
      <c r="B44" s="187" t="s">
        <v>44</v>
      </c>
      <c r="C44" s="117"/>
      <c r="D44" s="37">
        <v>2000</v>
      </c>
      <c r="E44" s="70">
        <v>2000</v>
      </c>
      <c r="F44" s="188">
        <v>2000</v>
      </c>
      <c r="G44" s="189">
        <f t="shared" si="7"/>
        <v>0</v>
      </c>
      <c r="H44" s="37">
        <v>2000</v>
      </c>
      <c r="I44" s="190"/>
    </row>
    <row r="45" spans="2:14" ht="17" thickBot="1" x14ac:dyDescent="0.25">
      <c r="B45" s="178"/>
      <c r="C45" s="179"/>
      <c r="D45" s="168"/>
      <c r="E45" s="40"/>
      <c r="F45" s="56"/>
      <c r="G45" s="68"/>
      <c r="H45" s="168"/>
      <c r="I45" s="169"/>
      <c r="N45" s="78"/>
    </row>
    <row r="46" spans="2:14" ht="26" customHeight="1" thickBot="1" x14ac:dyDescent="0.25">
      <c r="B46" s="171" t="s">
        <v>15</v>
      </c>
      <c r="C46" s="172"/>
      <c r="D46" s="173">
        <f>D26+D32+D39+D44</f>
        <v>4945.07</v>
      </c>
      <c r="E46" s="41">
        <f>E26+E32+E39+E44</f>
        <v>3136.55</v>
      </c>
      <c r="F46" s="57">
        <f>F26+F32+F39+F44</f>
        <v>3737.45</v>
      </c>
      <c r="G46" s="150">
        <f t="shared" si="7"/>
        <v>1207.6199999999999</v>
      </c>
      <c r="H46" s="173">
        <f>H26+H32+H39+H44</f>
        <v>4435.8999999999996</v>
      </c>
      <c r="I46" s="174">
        <f>SUM(I7:I44)</f>
        <v>-1772</v>
      </c>
    </row>
    <row r="47" spans="2:14" ht="22" customHeight="1" thickBot="1" x14ac:dyDescent="0.25">
      <c r="B47" s="191" t="s">
        <v>45</v>
      </c>
      <c r="C47" s="192"/>
      <c r="D47" s="73">
        <v>2000</v>
      </c>
      <c r="E47" s="25">
        <v>2000</v>
      </c>
      <c r="F47" s="71">
        <v>2000</v>
      </c>
      <c r="G47" s="25">
        <v>2000</v>
      </c>
      <c r="H47" s="73">
        <v>2000</v>
      </c>
      <c r="I47" s="26"/>
    </row>
    <row r="48" spans="2:14" ht="23" customHeight="1" thickBot="1" x14ac:dyDescent="0.25">
      <c r="B48" s="175" t="s">
        <v>30</v>
      </c>
      <c r="C48" s="176"/>
      <c r="D48" s="74">
        <f>D16-D46</f>
        <v>503.95000000000073</v>
      </c>
      <c r="E48" s="177">
        <f>E16-E46</f>
        <v>2312.79</v>
      </c>
      <c r="F48" s="72">
        <f>F16-F46</f>
        <v>1712.0100000000002</v>
      </c>
      <c r="G48" s="64"/>
      <c r="H48" s="74">
        <f>H16-H46</f>
        <v>548.11000000000058</v>
      </c>
      <c r="I48" s="27"/>
    </row>
    <row r="49" spans="2:9" ht="17" thickBot="1" x14ac:dyDescent="0.25">
      <c r="B49" s="106"/>
      <c r="C49" s="170"/>
      <c r="D49" s="28"/>
      <c r="E49" s="28"/>
      <c r="F49" s="28"/>
      <c r="G49" s="28"/>
      <c r="H49" s="28"/>
      <c r="I49" s="16"/>
    </row>
    <row r="50" spans="2:9" ht="36" customHeight="1" thickBot="1" x14ac:dyDescent="0.25">
      <c r="B50" s="85" t="s">
        <v>39</v>
      </c>
      <c r="C50" s="86"/>
      <c r="D50" s="86"/>
      <c r="E50" s="86"/>
      <c r="F50" s="86"/>
      <c r="G50" s="86"/>
      <c r="H50" s="86"/>
      <c r="I50" s="87"/>
    </row>
    <row r="66" spans="5:15" x14ac:dyDescent="0.2">
      <c r="E66" t="s">
        <v>23</v>
      </c>
    </row>
    <row r="67" spans="5:15" x14ac:dyDescent="0.2">
      <c r="O67" s="44" t="s">
        <v>24</v>
      </c>
    </row>
    <row r="103" spans="15:15" x14ac:dyDescent="0.2">
      <c r="O103" t="s">
        <v>25</v>
      </c>
    </row>
  </sheetData>
  <mergeCells count="49">
    <mergeCell ref="B3:I3"/>
    <mergeCell ref="B41:C41"/>
    <mergeCell ref="B40:C40"/>
    <mergeCell ref="B42:C42"/>
    <mergeCell ref="B39:C39"/>
    <mergeCell ref="B20:C20"/>
    <mergeCell ref="D4:F4"/>
    <mergeCell ref="B4:C4"/>
    <mergeCell ref="H4:I4"/>
    <mergeCell ref="B5:C5"/>
    <mergeCell ref="B6:C6"/>
    <mergeCell ref="B7:C7"/>
    <mergeCell ref="B8:C8"/>
    <mergeCell ref="B9:C9"/>
    <mergeCell ref="B14:C14"/>
    <mergeCell ref="B15:C15"/>
    <mergeCell ref="B48:C48"/>
    <mergeCell ref="B49:C49"/>
    <mergeCell ref="B50:I50"/>
    <mergeCell ref="B45:C45"/>
    <mergeCell ref="B28:C28"/>
    <mergeCell ref="B29:C29"/>
    <mergeCell ref="B30:C30"/>
    <mergeCell ref="B32:C32"/>
    <mergeCell ref="B33:C33"/>
    <mergeCell ref="B34:C34"/>
    <mergeCell ref="B35:C35"/>
    <mergeCell ref="B36:C36"/>
    <mergeCell ref="B37:C37"/>
    <mergeCell ref="B43:C43"/>
    <mergeCell ref="B44:C44"/>
    <mergeCell ref="B31:C31"/>
    <mergeCell ref="B47:C47"/>
    <mergeCell ref="B27:C27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26:C26"/>
    <mergeCell ref="B10:C10"/>
    <mergeCell ref="B11:C11"/>
    <mergeCell ref="B12:C12"/>
    <mergeCell ref="B13:C13"/>
    <mergeCell ref="B46:C46"/>
  </mergeCells>
  <phoneticPr fontId="10" type="noConversion"/>
  <pageMargins left="0.75" right="0.75" top="1" bottom="1" header="0.5" footer="0.5"/>
  <pageSetup scale="67" orientation="portrait" horizontalDpi="4294967292" verticalDpi="4294967292" copies="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Day</dc:creator>
  <cp:lastModifiedBy>Peter Day</cp:lastModifiedBy>
  <cp:lastPrinted>2022-10-16T16:38:41Z</cp:lastPrinted>
  <dcterms:created xsi:type="dcterms:W3CDTF">2019-08-06T18:07:00Z</dcterms:created>
  <dcterms:modified xsi:type="dcterms:W3CDTF">2022-10-17T05:41:00Z</dcterms:modified>
</cp:coreProperties>
</file>